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filterPrivacy="1" codeName="ThisWorkbook" defaultThemeVersion="124226"/>
  <xr:revisionPtr revIDLastSave="0" documentId="13_ncr:1_{9E9569E4-BCC5-4239-877B-2BC10BDAE26A}" xr6:coauthVersionLast="47" xr6:coauthVersionMax="47" xr10:uidLastSave="{00000000-0000-0000-0000-000000000000}"/>
  <workbookProtection workbookAlgorithmName="SHA-512" workbookHashValue="Rniy79MP8XNnviIVZWGT11445K8EaSSfh/s4tctcbpG4dAVZuOusRsvrBKwOdqV9XRy+W+U2kihcL3TyGrS2sQ==" workbookSaltValue="T90AufTuM9IDcvtDfRBOOg==" workbookSpinCount="100000" lockStructure="1"/>
  <bookViews>
    <workbookView xWindow="-120" yWindow="-120" windowWidth="29040" windowHeight="15840" firstSheet="1" activeTab="1" xr2:uid="{00000000-000D-0000-FFFF-FFFF00000000}"/>
  </bookViews>
  <sheets>
    <sheet name="ユーザ管理アプリ" sheetId="4" state="hidden" r:id="rId1"/>
    <sheet name="BT-51F" sheetId="2" r:id="rId2"/>
    <sheet name="コードM" sheetId="3" state="hidden" r:id="rId3"/>
  </sheets>
  <definedNames>
    <definedName name="_xlnm._FilterDatabase" localSheetId="1" hidden="1">'BT-51F'!#REF!</definedName>
    <definedName name="_xlnm.Print_Area" localSheetId="1">'BT-51F'!$A$1:$AL$100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2" i="4"/>
  <c r="AZ5" i="4"/>
  <c r="AZ6" i="4"/>
  <c r="AZ7" i="4"/>
  <c r="AZ8" i="4"/>
  <c r="AZ9" i="4"/>
  <c r="AZ10" i="4"/>
  <c r="AZ11" i="4"/>
  <c r="AZ12" i="4"/>
  <c r="AZ13" i="4"/>
  <c r="AZ14" i="4"/>
  <c r="AZ15" i="4"/>
  <c r="AZ16" i="4"/>
  <c r="AZ2" i="4" l="1"/>
  <c r="AZ3" i="4" s="1"/>
  <c r="AZ4" i="4" s="1"/>
  <c r="J2" i="4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I2" i="4"/>
  <c r="AK3" i="4"/>
  <c r="T3" i="4"/>
  <c r="AX3" i="4"/>
  <c r="AY3" i="4"/>
  <c r="AW3" i="4"/>
  <c r="AV3" i="4"/>
  <c r="AU3" i="4"/>
  <c r="AT3" i="4"/>
  <c r="AS3" i="4"/>
  <c r="AR3" i="4"/>
  <c r="AQ3" i="4"/>
  <c r="AP3" i="4"/>
  <c r="AO3" i="4"/>
  <c r="AN3" i="4"/>
  <c r="AM3" i="4"/>
  <c r="AL3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G16" i="4"/>
  <c r="AF16" i="4"/>
  <c r="AE16" i="4"/>
  <c r="AC16" i="4"/>
  <c r="AA16" i="4"/>
  <c r="Z16" i="4"/>
  <c r="W16" i="4"/>
  <c r="V16" i="4"/>
  <c r="U16" i="4"/>
  <c r="T16" i="4"/>
  <c r="R16" i="4"/>
  <c r="Q16" i="4"/>
  <c r="P16" i="4"/>
  <c r="O16" i="4"/>
  <c r="N16" i="4"/>
  <c r="M16" i="4"/>
  <c r="K16" i="4"/>
  <c r="I16" i="4"/>
  <c r="H16" i="4"/>
  <c r="C16" i="4"/>
  <c r="B16" i="4"/>
  <c r="A16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G15" i="4"/>
  <c r="AF15" i="4"/>
  <c r="AE15" i="4"/>
  <c r="AC15" i="4"/>
  <c r="AA15" i="4"/>
  <c r="Z15" i="4"/>
  <c r="W15" i="4"/>
  <c r="V15" i="4"/>
  <c r="U15" i="4"/>
  <c r="T15" i="4"/>
  <c r="R15" i="4"/>
  <c r="Q15" i="4"/>
  <c r="P15" i="4"/>
  <c r="O15" i="4"/>
  <c r="N15" i="4"/>
  <c r="M15" i="4"/>
  <c r="K15" i="4"/>
  <c r="I15" i="4"/>
  <c r="H15" i="4"/>
  <c r="C15" i="4"/>
  <c r="B15" i="4"/>
  <c r="A15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G14" i="4"/>
  <c r="AF14" i="4"/>
  <c r="AE14" i="4"/>
  <c r="AC14" i="4"/>
  <c r="AA14" i="4"/>
  <c r="Z14" i="4"/>
  <c r="W14" i="4"/>
  <c r="V14" i="4"/>
  <c r="U14" i="4"/>
  <c r="T14" i="4"/>
  <c r="R14" i="4"/>
  <c r="Q14" i="4"/>
  <c r="P14" i="4"/>
  <c r="O14" i="4"/>
  <c r="N14" i="4"/>
  <c r="M14" i="4"/>
  <c r="K14" i="4"/>
  <c r="I14" i="4"/>
  <c r="H14" i="4"/>
  <c r="C14" i="4"/>
  <c r="B14" i="4"/>
  <c r="A14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G13" i="4"/>
  <c r="AF13" i="4"/>
  <c r="AE13" i="4"/>
  <c r="AC13" i="4"/>
  <c r="AA13" i="4"/>
  <c r="Z13" i="4"/>
  <c r="W13" i="4"/>
  <c r="V13" i="4"/>
  <c r="U13" i="4"/>
  <c r="T13" i="4"/>
  <c r="R13" i="4"/>
  <c r="Q13" i="4"/>
  <c r="P13" i="4"/>
  <c r="O13" i="4"/>
  <c r="N13" i="4"/>
  <c r="M13" i="4"/>
  <c r="K13" i="4"/>
  <c r="I13" i="4"/>
  <c r="H13" i="4"/>
  <c r="C13" i="4"/>
  <c r="B13" i="4"/>
  <c r="A13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G12" i="4"/>
  <c r="AF12" i="4"/>
  <c r="AE12" i="4"/>
  <c r="AC12" i="4"/>
  <c r="AA12" i="4"/>
  <c r="Z12" i="4"/>
  <c r="W12" i="4"/>
  <c r="V12" i="4"/>
  <c r="U12" i="4"/>
  <c r="T12" i="4"/>
  <c r="R12" i="4"/>
  <c r="Q12" i="4"/>
  <c r="P12" i="4"/>
  <c r="O12" i="4"/>
  <c r="N12" i="4"/>
  <c r="M12" i="4"/>
  <c r="K12" i="4"/>
  <c r="I12" i="4"/>
  <c r="H12" i="4"/>
  <c r="C12" i="4"/>
  <c r="B12" i="4"/>
  <c r="A12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G11" i="4"/>
  <c r="AF11" i="4"/>
  <c r="AE11" i="4"/>
  <c r="AC11" i="4"/>
  <c r="AA11" i="4"/>
  <c r="Z11" i="4"/>
  <c r="W11" i="4"/>
  <c r="V11" i="4"/>
  <c r="U11" i="4"/>
  <c r="T11" i="4"/>
  <c r="R11" i="4"/>
  <c r="Q11" i="4"/>
  <c r="P11" i="4"/>
  <c r="O11" i="4"/>
  <c r="N11" i="4"/>
  <c r="M11" i="4"/>
  <c r="K11" i="4"/>
  <c r="I11" i="4"/>
  <c r="H11" i="4"/>
  <c r="C11" i="4"/>
  <c r="B11" i="4"/>
  <c r="A11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G10" i="4"/>
  <c r="AF10" i="4"/>
  <c r="AE10" i="4"/>
  <c r="AC10" i="4"/>
  <c r="AA10" i="4"/>
  <c r="Z10" i="4"/>
  <c r="W10" i="4"/>
  <c r="V10" i="4"/>
  <c r="U10" i="4"/>
  <c r="T10" i="4"/>
  <c r="R10" i="4"/>
  <c r="Q10" i="4"/>
  <c r="P10" i="4"/>
  <c r="O10" i="4"/>
  <c r="N10" i="4"/>
  <c r="M10" i="4"/>
  <c r="K10" i="4"/>
  <c r="I10" i="4"/>
  <c r="H10" i="4"/>
  <c r="C10" i="4"/>
  <c r="B10" i="4"/>
  <c r="A10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G9" i="4"/>
  <c r="AF9" i="4"/>
  <c r="AE9" i="4"/>
  <c r="AC9" i="4"/>
  <c r="AA9" i="4"/>
  <c r="Z9" i="4"/>
  <c r="W9" i="4"/>
  <c r="V9" i="4"/>
  <c r="U9" i="4"/>
  <c r="T9" i="4"/>
  <c r="R9" i="4"/>
  <c r="Q9" i="4"/>
  <c r="P9" i="4"/>
  <c r="O9" i="4"/>
  <c r="N9" i="4"/>
  <c r="M9" i="4"/>
  <c r="K9" i="4"/>
  <c r="I9" i="4"/>
  <c r="H9" i="4"/>
  <c r="C9" i="4"/>
  <c r="B9" i="4"/>
  <c r="A9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G8" i="4"/>
  <c r="AF8" i="4"/>
  <c r="AE8" i="4"/>
  <c r="AC8" i="4"/>
  <c r="AA8" i="4"/>
  <c r="Z8" i="4"/>
  <c r="W8" i="4"/>
  <c r="V8" i="4"/>
  <c r="U8" i="4"/>
  <c r="T8" i="4"/>
  <c r="R8" i="4"/>
  <c r="Q8" i="4"/>
  <c r="P8" i="4"/>
  <c r="O8" i="4"/>
  <c r="N8" i="4"/>
  <c r="M8" i="4"/>
  <c r="K8" i="4"/>
  <c r="I8" i="4"/>
  <c r="H8" i="4"/>
  <c r="C8" i="4"/>
  <c r="B8" i="4"/>
  <c r="A8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G7" i="4"/>
  <c r="AF7" i="4"/>
  <c r="AE7" i="4"/>
  <c r="AC7" i="4"/>
  <c r="AA7" i="4"/>
  <c r="Z7" i="4"/>
  <c r="W7" i="4"/>
  <c r="V7" i="4"/>
  <c r="U7" i="4"/>
  <c r="T7" i="4"/>
  <c r="R7" i="4"/>
  <c r="Q7" i="4"/>
  <c r="P7" i="4"/>
  <c r="O7" i="4"/>
  <c r="N7" i="4"/>
  <c r="M7" i="4"/>
  <c r="K7" i="4"/>
  <c r="I7" i="4"/>
  <c r="H7" i="4"/>
  <c r="C7" i="4"/>
  <c r="B7" i="4"/>
  <c r="A7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G6" i="4"/>
  <c r="AF6" i="4"/>
  <c r="AE6" i="4"/>
  <c r="AC6" i="4"/>
  <c r="AA6" i="4"/>
  <c r="Z6" i="4"/>
  <c r="W6" i="4"/>
  <c r="V6" i="4"/>
  <c r="U6" i="4"/>
  <c r="T6" i="4"/>
  <c r="R6" i="4"/>
  <c r="Q6" i="4"/>
  <c r="P6" i="4"/>
  <c r="O6" i="4"/>
  <c r="N6" i="4"/>
  <c r="M6" i="4"/>
  <c r="K6" i="4"/>
  <c r="I6" i="4"/>
  <c r="H6" i="4"/>
  <c r="C6" i="4"/>
  <c r="B6" i="4"/>
  <c r="A6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G5" i="4"/>
  <c r="AF5" i="4"/>
  <c r="AE5" i="4"/>
  <c r="AC5" i="4"/>
  <c r="AA5" i="4"/>
  <c r="Z5" i="4"/>
  <c r="W5" i="4"/>
  <c r="V5" i="4"/>
  <c r="U5" i="4"/>
  <c r="T5" i="4"/>
  <c r="R5" i="4"/>
  <c r="Q5" i="4"/>
  <c r="P5" i="4"/>
  <c r="O5" i="4"/>
  <c r="N5" i="4"/>
  <c r="M5" i="4"/>
  <c r="K5" i="4"/>
  <c r="I5" i="4"/>
  <c r="H5" i="4"/>
  <c r="C5" i="4"/>
  <c r="B5" i="4"/>
  <c r="A5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G4" i="4"/>
  <c r="AF4" i="4"/>
  <c r="AE4" i="4"/>
  <c r="AC4" i="4"/>
  <c r="AA4" i="4"/>
  <c r="Z4" i="4"/>
  <c r="W4" i="4"/>
  <c r="V4" i="4"/>
  <c r="U4" i="4"/>
  <c r="T4" i="4"/>
  <c r="R4" i="4"/>
  <c r="Q4" i="4"/>
  <c r="M4" i="4"/>
  <c r="H4" i="4"/>
  <c r="B4" i="4"/>
  <c r="A4" i="4"/>
  <c r="AG3" i="4"/>
  <c r="AF3" i="4"/>
  <c r="AE3" i="4"/>
  <c r="AC3" i="4"/>
  <c r="AA3" i="4"/>
  <c r="Z3" i="4"/>
  <c r="W3" i="4"/>
  <c r="V3" i="4"/>
  <c r="U3" i="4"/>
  <c r="R3" i="4"/>
  <c r="Q3" i="4"/>
  <c r="M3" i="4"/>
  <c r="I3" i="4"/>
  <c r="I4" i="4" s="1"/>
  <c r="H3" i="4"/>
  <c r="B3" i="4"/>
  <c r="A3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X2" i="4" l="1"/>
  <c r="AV2" i="4"/>
  <c r="AU2" i="4"/>
  <c r="AS2" i="4"/>
  <c r="AR2" i="4"/>
  <c r="AO2" i="4"/>
  <c r="AN2" i="4"/>
  <c r="AM2" i="4"/>
  <c r="W2" i="4"/>
  <c r="P2" i="4"/>
  <c r="P3" i="4" s="1"/>
  <c r="P4" i="4" s="1"/>
  <c r="O2" i="4"/>
  <c r="O3" i="4" s="1"/>
  <c r="O4" i="4" s="1"/>
  <c r="N2" i="4"/>
  <c r="N3" i="4" s="1"/>
  <c r="N4" i="4" s="1"/>
  <c r="K2" i="4"/>
  <c r="K3" i="4" s="1"/>
  <c r="K4" i="4" s="1"/>
  <c r="C2" i="4"/>
  <c r="C3" i="4" s="1"/>
  <c r="C4" i="4" s="1"/>
  <c r="AB2" i="4"/>
  <c r="X2" i="4"/>
  <c r="X3" i="4" l="1"/>
  <c r="X4" i="4"/>
  <c r="X5" i="4"/>
  <c r="X6" i="4"/>
  <c r="X7" i="4"/>
  <c r="X8" i="4"/>
  <c r="X9" i="4"/>
  <c r="X10" i="4"/>
  <c r="X11" i="4"/>
  <c r="X12" i="4"/>
  <c r="X13" i="4"/>
  <c r="X14" i="4"/>
  <c r="X15" i="4"/>
  <c r="X16" i="4"/>
</calcChain>
</file>

<file path=xl/sharedStrings.xml><?xml version="1.0" encoding="utf-8"?>
<sst xmlns="http://schemas.openxmlformats.org/spreadsheetml/2006/main" count="417" uniqueCount="344">
  <si>
    <t>メールアドレス</t>
    <phoneticPr fontId="2"/>
  </si>
  <si>
    <t>https://www.jpx.co.jp/corporate/governance/security/personal-information/</t>
    <phoneticPr fontId="2"/>
  </si>
  <si>
    <t>連絡用の電話番号</t>
    <rPh sb="0" eb="3">
      <t>レンラクヨウ</t>
    </rPh>
    <rPh sb="4" eb="6">
      <t>デンワ</t>
    </rPh>
    <rPh sb="6" eb="8">
      <t>バンゴウ</t>
    </rPh>
    <phoneticPr fontId="2"/>
  </si>
  <si>
    <t>申込日</t>
    <phoneticPr fontId="2"/>
  </si>
  <si>
    <t>2. 同意事項</t>
    <rPh sb="3" eb="5">
      <t>ドウイ</t>
    </rPh>
    <rPh sb="5" eb="7">
      <t>ジコウ</t>
    </rPh>
    <phoneticPr fontId="2"/>
  </si>
  <si>
    <t>個人情報の取扱いについて同意する</t>
    <phoneticPr fontId="2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</si>
  <si>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2"/>
  </si>
  <si>
    <t>取引参加者コード</t>
    <rPh sb="0" eb="2">
      <t>トリヒキ</t>
    </rPh>
    <rPh sb="2" eb="5">
      <t>サンカシャ</t>
    </rPh>
    <phoneticPr fontId="2"/>
  </si>
  <si>
    <t>* 記入いただいた個人情報等は、CONNEQTORに係る各種ご連絡等の運営業務のために利用し、他の目的のために利用しません。</t>
    <phoneticPr fontId="2"/>
  </si>
  <si>
    <t>* 日本取引所グループの個人情報の取扱いについては、下記のウェブサイトをご参照ください。</t>
    <phoneticPr fontId="2"/>
  </si>
  <si>
    <t>氏名</t>
    <rPh sb="0" eb="2">
      <t>シメイ</t>
    </rPh>
    <phoneticPr fontId="2"/>
  </si>
  <si>
    <t>取引参加者名</t>
    <rPh sb="0" eb="2">
      <t>トリヒキ</t>
    </rPh>
    <rPh sb="2" eb="5">
      <t>サンカシャ</t>
    </rPh>
    <rPh sb="5" eb="6">
      <t>メイ</t>
    </rPh>
    <phoneticPr fontId="2"/>
  </si>
  <si>
    <t>東京証券取引所 株式部 CONNEQTOR係</t>
    <phoneticPr fontId="2"/>
  </si>
  <si>
    <t>電話番号：　　03-3666-0141（代表）</t>
    <phoneticPr fontId="2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</si>
  <si>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2"/>
  </si>
  <si>
    <t>メール：　　　ask-conneqtor@jpx.co.jp</t>
    <phoneticPr fontId="2"/>
  </si>
  <si>
    <t>1. 担当者の情報</t>
    <rPh sb="3" eb="6">
      <t>タントウシャ</t>
    </rPh>
    <rPh sb="7" eb="9">
      <t>ジョウホウ</t>
    </rPh>
    <phoneticPr fontId="2"/>
  </si>
  <si>
    <t>＊お申込みいただく担当者は、組織や部門の代表者である必要はありません。</t>
    <rPh sb="2" eb="4">
      <t>モウシコ</t>
    </rPh>
    <rPh sb="9" eb="12">
      <t>タントウシャ</t>
    </rPh>
    <rPh sb="20" eb="23">
      <t>ダイヒョウシャ</t>
    </rPh>
    <phoneticPr fontId="2"/>
  </si>
  <si>
    <t>IPアドレス</t>
    <phoneticPr fontId="2"/>
  </si>
  <si>
    <t>ポート番号</t>
    <rPh sb="3" eb="5">
      <t>バンゴウ</t>
    </rPh>
    <phoneticPr fontId="2"/>
  </si>
  <si>
    <t xml:space="preserve"> テスト環境 接続情報</t>
    <rPh sb="4" eb="6">
      <t>カンキョウ</t>
    </rPh>
    <rPh sb="7" eb="9">
      <t>セツゾク</t>
    </rPh>
    <rPh sb="9" eb="11">
      <t>ジョウホウ</t>
    </rPh>
    <phoneticPr fontId="2"/>
  </si>
  <si>
    <t xml:space="preserve"> 本番環境 接続情報</t>
    <rPh sb="1" eb="3">
      <t>ホンバン</t>
    </rPh>
    <rPh sb="3" eb="5">
      <t>カンキョウ</t>
    </rPh>
    <rPh sb="6" eb="8">
      <t>セツゾク</t>
    </rPh>
    <rPh sb="8" eb="10">
      <t>ジョウホウ</t>
    </rPh>
    <phoneticPr fontId="2"/>
  </si>
  <si>
    <t>希望する設定値</t>
    <rPh sb="0" eb="2">
      <t>キボウ</t>
    </rPh>
    <rPh sb="4" eb="6">
      <t>セッテイ</t>
    </rPh>
    <rPh sb="6" eb="7">
      <t>アタイ</t>
    </rPh>
    <phoneticPr fontId="2"/>
  </si>
  <si>
    <r>
      <t>指定する</t>
    </r>
    <r>
      <rPr>
        <sz val="9"/>
        <color theme="1"/>
        <rFont val="Meiryo UI"/>
        <family val="3"/>
        <charset val="128"/>
      </rPr>
      <t>（以下に記入いただいた値を設定します）</t>
    </r>
  </si>
  <si>
    <r>
      <t>指定する</t>
    </r>
    <r>
      <rPr>
        <sz val="9"/>
        <color theme="1"/>
        <rFont val="Meiryo UI"/>
        <family val="3"/>
        <charset val="128"/>
      </rPr>
      <t>（以下に記入いただいた値を設定します）</t>
    </r>
    <phoneticPr fontId="2"/>
  </si>
  <si>
    <r>
      <rPr>
        <b/>
        <sz val="9"/>
        <color theme="1"/>
        <rFont val="Meiryo UI"/>
        <family val="3"/>
        <charset val="128"/>
      </rPr>
      <t>指定しない</t>
    </r>
    <r>
      <rPr>
        <sz val="9"/>
        <color theme="1"/>
        <rFont val="Meiryo UI"/>
        <family val="3"/>
        <charset val="128"/>
      </rPr>
      <t>（取引参加者コードを設定します）</t>
    </r>
    <phoneticPr fontId="2"/>
  </si>
  <si>
    <r>
      <rPr>
        <b/>
        <sz val="9"/>
        <color theme="1"/>
        <rFont val="Meiryo UI"/>
        <family val="3"/>
        <charset val="128"/>
      </rPr>
      <t>指定しない</t>
    </r>
    <r>
      <rPr>
        <sz val="9"/>
        <color theme="1"/>
        <rFont val="Meiryo UI"/>
        <family val="3"/>
        <charset val="128"/>
      </rPr>
      <t>（取引参加者コードを設定します）</t>
    </r>
  </si>
  <si>
    <t>(*1) 仕様の詳細については、「FIX接続仕様書 データフォーマット編 別紙1」をご参照ください。</t>
    <rPh sb="5" eb="7">
      <t>シヨウ</t>
    </rPh>
    <rPh sb="8" eb="10">
      <t>ショウサイ</t>
    </rPh>
    <rPh sb="20" eb="22">
      <t>セツゾク</t>
    </rPh>
    <rPh sb="22" eb="24">
      <t>シヨウ</t>
    </rPh>
    <rPh sb="24" eb="25">
      <t>ショ</t>
    </rPh>
    <rPh sb="35" eb="36">
      <t>ヘン</t>
    </rPh>
    <rPh sb="37" eb="39">
      <t>ベッシ</t>
    </rPh>
    <rPh sb="43" eb="45">
      <t>サンショウ</t>
    </rPh>
    <phoneticPr fontId="2"/>
  </si>
  <si>
    <t>(*2) 「予備の接続情報」を使って接続いただく場合は、弊社側で事前設定が必要となります。ご利用方法ついては別途ご案内させていただきます。</t>
    <rPh sb="6" eb="8">
      <t>ヨビ</t>
    </rPh>
    <rPh sb="9" eb="11">
      <t>セツゾク</t>
    </rPh>
    <rPh sb="11" eb="13">
      <t>ジョウホウ</t>
    </rPh>
    <rPh sb="15" eb="16">
      <t>ツカ</t>
    </rPh>
    <rPh sb="18" eb="20">
      <t>セツゾク</t>
    </rPh>
    <rPh sb="24" eb="26">
      <t>バアイ</t>
    </rPh>
    <rPh sb="28" eb="30">
      <t>ヘイシャ</t>
    </rPh>
    <rPh sb="30" eb="31">
      <t>ガワ</t>
    </rPh>
    <rPh sb="32" eb="34">
      <t>ジゼン</t>
    </rPh>
    <rPh sb="34" eb="36">
      <t>セッテイ</t>
    </rPh>
    <rPh sb="37" eb="39">
      <t>ヒツヨウ</t>
    </rPh>
    <rPh sb="46" eb="48">
      <t>リヨウ</t>
    </rPh>
    <rPh sb="48" eb="50">
      <t>ホウホウ</t>
    </rPh>
    <rPh sb="54" eb="56">
      <t>ベット</t>
    </rPh>
    <rPh sb="57" eb="59">
      <t>アンナイ</t>
    </rPh>
    <phoneticPr fontId="2"/>
  </si>
  <si>
    <t>　テスト/本番環境それぞれについて、必要事項を記入してください。なお、FIX電文内の「SenderCompID」は任意の値を指定可能です。指定する場合は、「指定する」を選択し、ご希望の設定値を記入してください。</t>
    <rPh sb="5" eb="7">
      <t>ホンバン</t>
    </rPh>
    <rPh sb="7" eb="9">
      <t>カンキョウ</t>
    </rPh>
    <rPh sb="18" eb="20">
      <t>ヒツヨウ</t>
    </rPh>
    <rPh sb="20" eb="22">
      <t>ジコウ</t>
    </rPh>
    <rPh sb="23" eb="25">
      <t>キニュウ</t>
    </rPh>
    <rPh sb="38" eb="40">
      <t>デンブン</t>
    </rPh>
    <rPh sb="40" eb="41">
      <t>ナイ</t>
    </rPh>
    <rPh sb="57" eb="59">
      <t>ニンイ</t>
    </rPh>
    <rPh sb="60" eb="61">
      <t>アタイ</t>
    </rPh>
    <rPh sb="62" eb="64">
      <t>シテイ</t>
    </rPh>
    <rPh sb="64" eb="66">
      <t>カノウ</t>
    </rPh>
    <rPh sb="69" eb="71">
      <t>シテイ</t>
    </rPh>
    <rPh sb="73" eb="75">
      <t>バアイ</t>
    </rPh>
    <rPh sb="78" eb="80">
      <t>シテイ</t>
    </rPh>
    <rPh sb="84" eb="86">
      <t>センタク</t>
    </rPh>
    <rPh sb="89" eb="91">
      <t>キボウ</t>
    </rPh>
    <rPh sb="92" eb="94">
      <t>セッテイ</t>
    </rPh>
    <rPh sb="94" eb="95">
      <t>アタイ</t>
    </rPh>
    <rPh sb="96" eb="98">
      <t>キニュウ</t>
    </rPh>
    <phoneticPr fontId="2"/>
  </si>
  <si>
    <t>「SenderCompID」の指定(*1)</t>
    <rPh sb="15" eb="17">
      <t>シテイ</t>
    </rPh>
    <phoneticPr fontId="2"/>
  </si>
  <si>
    <t>本番環境について、予備の接続情報(*2)を登録する場合は、以下をご記入ください。</t>
    <rPh sb="21" eb="23">
      <t>トウロク</t>
    </rPh>
    <phoneticPr fontId="2"/>
  </si>
  <si>
    <t>IPアドレス(予備)</t>
    <rPh sb="7" eb="9">
      <t>ヨビ</t>
    </rPh>
    <phoneticPr fontId="2"/>
  </si>
  <si>
    <t>ポート番号(予備)</t>
    <rPh sb="3" eb="5">
      <t>バンゴウ</t>
    </rPh>
    <phoneticPr fontId="2"/>
  </si>
  <si>
    <t>いずれか1つの区分を選択してください。</t>
    <rPh sb="7" eb="9">
      <t xml:space="preserve">クブｎ </t>
    </rPh>
    <rPh sb="9" eb="11">
      <t>センタク</t>
    </rPh>
    <phoneticPr fontId="2"/>
  </si>
  <si>
    <t>3. 自己委託の別</t>
    <rPh sb="3" eb="5">
      <t>ジコ</t>
    </rPh>
    <rPh sb="5" eb="7">
      <t>イタク</t>
    </rPh>
    <rPh sb="8" eb="9">
      <t>ベツ</t>
    </rPh>
    <phoneticPr fontId="2"/>
  </si>
  <si>
    <t>委託：顧客からの注文を受託し発注する、委託部門の場合</t>
    <rPh sb="0" eb="2">
      <t xml:space="preserve">イタク </t>
    </rPh>
    <rPh sb="3" eb="5">
      <t>コキャク</t>
    </rPh>
    <rPh sb="8" eb="10">
      <t>チュウモン</t>
    </rPh>
    <rPh sb="11" eb="13">
      <t>ジュタク</t>
    </rPh>
    <rPh sb="14" eb="16">
      <t>ハッチュウ</t>
    </rPh>
    <rPh sb="19" eb="23">
      <t>イタクブモン</t>
    </rPh>
    <rPh sb="24" eb="26">
      <t>バアイ</t>
    </rPh>
    <phoneticPr fontId="2"/>
  </si>
  <si>
    <t>自己：証券会社の自己部門 または 関連会社の自己勘定による発注を行う場合</t>
    <rPh sb="0" eb="2">
      <t xml:space="preserve">ジコ </t>
    </rPh>
    <rPh sb="3" eb="5">
      <t>ショウケン</t>
    </rPh>
    <rPh sb="5" eb="7">
      <t>ガイシャ</t>
    </rPh>
    <rPh sb="8" eb="10">
      <t>ジコ</t>
    </rPh>
    <rPh sb="10" eb="12">
      <t>ブモン</t>
    </rPh>
    <rPh sb="29" eb="31">
      <t>ハッチュウ</t>
    </rPh>
    <rPh sb="32" eb="33">
      <t>オコナ</t>
    </rPh>
    <rPh sb="34" eb="36">
      <t>バアイ</t>
    </rPh>
    <phoneticPr fontId="2"/>
  </si>
  <si>
    <t xml:space="preserve">  https://jpxsystem.com/doc/cq/doku.php?id=spec:jp:dataformat</t>
    <phoneticPr fontId="2"/>
  </si>
  <si>
    <t>CONNEQTOR FIX接続方式・ユーザー登録申込書</t>
    <rPh sb="13" eb="15">
      <t>セツゾク</t>
    </rPh>
    <rPh sb="15" eb="17">
      <t>ホウシキ</t>
    </rPh>
    <rPh sb="22" eb="24">
      <t>トウロク</t>
    </rPh>
    <rPh sb="24" eb="27">
      <t>モウシコミショ</t>
    </rPh>
    <phoneticPr fontId="2"/>
  </si>
  <si>
    <t>4. FIX接続情報の申込み</t>
    <rPh sb="6" eb="8">
      <t>セツゾク</t>
    </rPh>
    <rPh sb="8" eb="10">
      <t>ジョウホウ</t>
    </rPh>
    <rPh sb="11" eb="13">
      <t>モウシコミ</t>
    </rPh>
    <phoneticPr fontId="2"/>
  </si>
  <si>
    <t>5. リスク管理用GUIの発行申込み</t>
    <rPh sb="6" eb="9">
      <t>カンリヨウ</t>
    </rPh>
    <rPh sb="13" eb="15">
      <t>ハッコウ</t>
    </rPh>
    <rPh sb="15" eb="17">
      <t>モウシコミ</t>
    </rPh>
    <phoneticPr fontId="2"/>
  </si>
  <si>
    <t>姓</t>
    <rPh sb="0" eb="1">
      <t>セイ</t>
    </rPh>
    <phoneticPr fontId="2"/>
  </si>
  <si>
    <t>名</t>
    <phoneticPr fontId="2"/>
  </si>
  <si>
    <r>
      <t xml:space="preserve">メールアドレス
</t>
    </r>
    <r>
      <rPr>
        <sz val="9"/>
        <color theme="0"/>
        <rFont val="Meiryo UI"/>
        <family val="3"/>
        <charset val="128"/>
      </rPr>
      <t>*1</t>
    </r>
    <phoneticPr fontId="2"/>
  </si>
  <si>
    <r>
      <t xml:space="preserve">二段階認証用の電話番号
</t>
    </r>
    <r>
      <rPr>
        <sz val="9"/>
        <color theme="0"/>
        <rFont val="Meiryo UI"/>
        <family val="3"/>
        <charset val="128"/>
      </rPr>
      <t xml:space="preserve"> *2</t>
    </r>
    <rPh sb="0" eb="1">
      <t>ニ</t>
    </rPh>
    <rPh sb="1" eb="3">
      <t>ダンカイ</t>
    </rPh>
    <rPh sb="3" eb="5">
      <t>ニンショウ</t>
    </rPh>
    <rPh sb="5" eb="6">
      <t>ヨウ</t>
    </rPh>
    <rPh sb="7" eb="9">
      <t>デンワ</t>
    </rPh>
    <rPh sb="9" eb="11">
      <t>バンゴウ</t>
    </rPh>
    <phoneticPr fontId="2"/>
  </si>
  <si>
    <t>*1 原則として記入いただいたメールアドレスをユーザーIDとさせていただきます。</t>
    <rPh sb="3" eb="5">
      <t>ゲンソク</t>
    </rPh>
    <rPh sb="8" eb="10">
      <t>キニュウ</t>
    </rPh>
    <phoneticPr fontId="2"/>
  </si>
  <si>
    <t>*2 指定いただいた電話番号へ、ログイン時にシステムが自動で架電します。
    第三者による不正利用等を防止するため、オフィスの固定電話など、適切な電話番号を設定してください。</t>
    <rPh sb="3" eb="5">
      <t>シテイ</t>
    </rPh>
    <rPh sb="10" eb="12">
      <t>デンワ</t>
    </rPh>
    <rPh sb="12" eb="14">
      <t>バンゴウ</t>
    </rPh>
    <rPh sb="20" eb="21">
      <t>ジ</t>
    </rPh>
    <rPh sb="27" eb="29">
      <t>ジドウ</t>
    </rPh>
    <rPh sb="30" eb="31">
      <t>カケル</t>
    </rPh>
    <rPh sb="31" eb="32">
      <t>デン</t>
    </rPh>
    <rPh sb="41" eb="44">
      <t>ダイサンシャ</t>
    </rPh>
    <rPh sb="47" eb="49">
      <t>フセイ</t>
    </rPh>
    <rPh sb="49" eb="51">
      <t>リヨウ</t>
    </rPh>
    <rPh sb="51" eb="52">
      <t>トウ</t>
    </rPh>
    <rPh sb="53" eb="55">
      <t>ボウシ</t>
    </rPh>
    <rPh sb="65" eb="67">
      <t>コテイ</t>
    </rPh>
    <rPh sb="67" eb="69">
      <t>デンワ</t>
    </rPh>
    <rPh sb="72" eb="74">
      <t>テキセツ</t>
    </rPh>
    <rPh sb="75" eb="77">
      <t>デンワ</t>
    </rPh>
    <rPh sb="77" eb="79">
      <t>バンゴウ</t>
    </rPh>
    <rPh sb="80" eb="82">
      <t>セッテイ</t>
    </rPh>
    <phoneticPr fontId="2"/>
  </si>
  <si>
    <r>
      <t>本申込みの担当者</t>
    </r>
    <r>
      <rPr>
        <sz val="9"/>
        <color theme="1"/>
        <rFont val="Meiryo UI"/>
        <family val="3"/>
        <charset val="128"/>
      </rPr>
      <t>(*)</t>
    </r>
    <r>
      <rPr>
        <sz val="10.5"/>
        <color theme="1"/>
        <rFont val="Meiryo UI"/>
        <family val="3"/>
        <charset val="128"/>
      </rPr>
      <t>の情報をご記入ください。お申込み内容について照会させていただく場合があります。</t>
    </r>
    <phoneticPr fontId="2"/>
  </si>
  <si>
    <r>
      <t>リスク管理GUIを利用するユーザーの情報を記入してください。</t>
    </r>
    <r>
      <rPr>
        <b/>
        <u/>
        <sz val="10.5"/>
        <color theme="1"/>
        <rFont val="Meiryo UI"/>
        <family val="3"/>
        <charset val="128"/>
      </rPr>
      <t>原則として少なくとも1名の登録が必要です</t>
    </r>
    <r>
      <rPr>
        <sz val="10.5"/>
        <color theme="1"/>
        <rFont val="Meiryo UI"/>
        <family val="3"/>
        <charset val="128"/>
      </rPr>
      <t>。</t>
    </r>
    <rPh sb="3" eb="5">
      <t>カンリ</t>
    </rPh>
    <rPh sb="9" eb="11">
      <t>リヨウ</t>
    </rPh>
    <rPh sb="17" eb="19">
      <t>ジョウホウ</t>
    </rPh>
    <rPh sb="20" eb="22">
      <t>キニュウ</t>
    </rPh>
    <rPh sb="30" eb="32">
      <t>ゲンソク</t>
    </rPh>
    <rPh sb="35" eb="36">
      <t>スク</t>
    </rPh>
    <rPh sb="41" eb="42">
      <t>メイ</t>
    </rPh>
    <rPh sb="43" eb="45">
      <t>トウロク</t>
    </rPh>
    <rPh sb="46" eb="48">
      <t>ヒツヨウ</t>
    </rPh>
    <phoneticPr fontId="2"/>
  </si>
  <si>
    <t>コード</t>
  </si>
  <si>
    <t>高速取引行為者名</t>
  </si>
  <si>
    <t>高速取引行為者名（英名）</t>
    <rPh sb="9" eb="11">
      <t>エイメイ</t>
    </rPh>
    <phoneticPr fontId="1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</si>
  <si>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</si>
  <si>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</si>
  <si>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</si>
  <si>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</si>
  <si>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</si>
  <si>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</si>
  <si>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</si>
  <si>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</si>
  <si>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</si>
  <si>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</si>
  <si>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</si>
  <si>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</si>
  <si>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</si>
  <si>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</si>
  <si>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</si>
  <si>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</si>
  <si>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</si>
  <si>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</si>
  <si>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</si>
  <si>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</si>
  <si>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</si>
  <si>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</si>
  <si>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</si>
  <si>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</si>
  <si>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  <phoneticPr fontId="2"/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</si>
  <si>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</si>
  <si>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</si>
  <si>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</si>
  <si>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</si>
  <si>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</si>
  <si>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</si>
  <si>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</si>
  <si>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</si>
  <si>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</si>
  <si>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</si>
  <si>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</si>
  <si>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</si>
  <si>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</si>
  <si>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</si>
  <si>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</si>
  <si>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</si>
  <si>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</si>
  <si>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</si>
  <si>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</si>
  <si>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</si>
  <si>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</si>
  <si>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</si>
  <si>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</si>
  <si>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</si>
  <si>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</si>
  <si>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</si>
  <si>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</si>
  <si>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</si>
  <si>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</si>
  <si>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</si>
  <si>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</si>
  <si>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</si>
  <si>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</si>
  <si>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</si>
  <si>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</si>
  <si>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</si>
  <si>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</si>
  <si>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</si>
  <si>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</si>
  <si>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</si>
  <si>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</si>
  <si>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</si>
  <si>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</si>
  <si>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</si>
  <si>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</si>
  <si>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</si>
  <si>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</si>
  <si>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</si>
  <si>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</si>
  <si>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</si>
  <si>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</si>
  <si>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</si>
  <si>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</si>
  <si>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</si>
  <si>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</si>
  <si>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</si>
  <si>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</si>
  <si>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</si>
  <si>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</si>
  <si>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</si>
  <si>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</si>
  <si>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</si>
  <si>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</si>
  <si>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</si>
  <si>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</si>
  <si>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</si>
  <si>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</si>
  <si>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</si>
  <si>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</si>
  <si>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</si>
  <si>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</si>
  <si>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</si>
  <si>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三菱UFJモルガン・スタンレー証券</t>
    <phoneticPr fontId="2"/>
  </si>
  <si>
    <t>Mitsubishi UFJ Morgan Stanley Securities Co.,Ltd.</t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</si>
  <si>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</si>
  <si>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</si>
  <si>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</si>
  <si>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</si>
  <si>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</si>
  <si>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</si>
  <si>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</si>
  <si>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</si>
  <si>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</si>
  <si>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</si>
  <si>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</si>
  <si>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</si>
  <si>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</si>
  <si>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</si>
  <si>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</si>
  <si>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</si>
  <si>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JPモルガン証券</t>
    <phoneticPr fontId="2"/>
  </si>
  <si>
    <t xml:space="preserve">JPMorgan Securities Japan Co.,Ltd. 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</si>
  <si>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</si>
  <si>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</si>
  <si>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</si>
  <si>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</si>
  <si>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</si>
  <si>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</si>
  <si>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</si>
  <si>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</si>
  <si>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</si>
  <si>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</si>
  <si>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</si>
  <si>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</si>
  <si>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</si>
  <si>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</si>
  <si>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</si>
  <si>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</si>
  <si>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</si>
  <si>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</si>
  <si>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</si>
  <si>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</si>
  <si>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ちばぎん証券</t>
    <phoneticPr fontId="2"/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</si>
  <si>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</si>
  <si>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</si>
  <si>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</si>
  <si>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</si>
  <si>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</si>
  <si>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</si>
  <si>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</si>
  <si>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</si>
  <si>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</si>
  <si>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</si>
  <si>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</si>
  <si>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</si>
  <si>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</si>
  <si>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</si>
  <si>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</si>
  <si>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</si>
  <si>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</si>
  <si>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</si>
  <si>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</si>
  <si>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</si>
  <si>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</si>
  <si>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</si>
  <si>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</si>
  <si>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</si>
  <si>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</si>
  <si>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SMBC日興証券</t>
    <phoneticPr fontId="2"/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</si>
  <si>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</si>
  <si>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</si>
  <si>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</si>
  <si>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</si>
  <si>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</si>
  <si>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</si>
  <si>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</si>
  <si>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</si>
  <si>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Nomura Securities Co.,Ltd.</t>
    <phoneticPr fontId="2"/>
  </si>
  <si>
    <t>バークレイズ証券</t>
  </si>
  <si>
    <t>Barclays Securities Japan Limited</t>
    <phoneticPr fontId="2"/>
  </si>
  <si>
    <t>ばんせい証券</t>
  </si>
  <si>
    <t>Bansei Securities Co.,Ltd.</t>
  </si>
  <si>
    <t>ＢＮＰパリバ証券</t>
    <phoneticPr fontId="2"/>
  </si>
  <si>
    <t>BNP Paribas Securities (Japan) Limited</t>
    <phoneticPr fontId="2"/>
  </si>
  <si>
    <t>光証券</t>
  </si>
  <si>
    <t>THE HIKARI SECURITIES CO.,LTD.</t>
  </si>
  <si>
    <t>廣田証券</t>
  </si>
  <si>
    <t>HIROTA SECURITIES CO.,LTD.</t>
  </si>
  <si>
    <t>エービーエヌ・アムロ・クリアリング証券</t>
  </si>
  <si>
    <t>ABN AMRO Clearing Tokyo Co.,Ltd.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</si>
  <si>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</si>
  <si>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</si>
  <si>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</si>
  <si>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</si>
  <si>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</si>
  <si>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</si>
  <si>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</si>
  <si>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</si>
  <si>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</si>
  <si>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</si>
  <si>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</si>
  <si>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</si>
  <si>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</si>
  <si>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</si>
  <si>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</si>
  <si>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</si>
  <si>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</si>
  <si>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</si>
  <si>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</si>
  <si>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</si>
  <si>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</si>
  <si>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</si>
  <si>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</si>
  <si>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</si>
  <si>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</si>
  <si>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</si>
  <si>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BofA証券</t>
    <phoneticPr fontId="2"/>
  </si>
  <si>
    <t>BofA Securities Japan Co.,Ltd.</t>
    <phoneticPr fontId="2"/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</si>
  <si>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</si>
  <si>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</si>
  <si>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</si>
  <si>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</si>
  <si>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</si>
  <si>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</si>
  <si>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</si>
  <si>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</si>
  <si>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</si>
  <si>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</si>
  <si>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</si>
  <si>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</si>
  <si>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</si>
  <si>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</si>
  <si>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</si>
  <si>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</si>
  <si>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区分</t>
  </si>
  <si>
    <t>ユーザ登録_ステータス</t>
    <phoneticPr fontId="31"/>
  </si>
  <si>
    <t>Stg登録_申込日付</t>
    <rPh sb="9" eb="10">
      <t>ツケ</t>
    </rPh>
    <phoneticPr fontId="31"/>
  </si>
  <si>
    <t>Stg登録_完了通知日</t>
    <phoneticPr fontId="31"/>
  </si>
  <si>
    <t>本番登録_申込日付</t>
    <rPh sb="0" eb="2">
      <t>ホンバン</t>
    </rPh>
    <rPh sb="7" eb="9">
      <t>ヒヅケ</t>
    </rPh>
    <phoneticPr fontId="31"/>
  </si>
  <si>
    <t>本番登録_完了通知日</t>
  </si>
  <si>
    <t>ユーザ登録_疑似組織・代表者F</t>
    <phoneticPr fontId="31"/>
  </si>
  <si>
    <t>組織・代表者_ユーザ種別</t>
    <phoneticPr fontId="31"/>
  </si>
  <si>
    <t>組織・代表者_組織名</t>
    <rPh sb="7" eb="9">
      <t>ソシキ</t>
    </rPh>
    <phoneticPr fontId="31"/>
  </si>
  <si>
    <t>組織・代表者_組織名（英名）</t>
    <rPh sb="7" eb="9">
      <t>ソシキ</t>
    </rPh>
    <phoneticPr fontId="31"/>
  </si>
  <si>
    <t>組織・代表者_コード</t>
  </si>
  <si>
    <t>組織・代表者_自己/委託</t>
  </si>
  <si>
    <t>組織・代表者_部署名</t>
    <phoneticPr fontId="31"/>
  </si>
  <si>
    <t>組織・代表者_氏名</t>
  </si>
  <si>
    <t>組織・代表者_電話番号</t>
    <phoneticPr fontId="31"/>
  </si>
  <si>
    <t>組織・代表者_e-mail</t>
    <phoneticPr fontId="31"/>
  </si>
  <si>
    <t>組織・代表者_承認機能</t>
    <rPh sb="7" eb="11">
      <t>ショウニンキノウ</t>
    </rPh>
    <phoneticPr fontId="31"/>
  </si>
  <si>
    <t>組織・代表者_投資家機能</t>
    <rPh sb="7" eb="12">
      <t>トウシカキノウ</t>
    </rPh>
    <phoneticPr fontId="31"/>
  </si>
  <si>
    <t>ユーザ登録_疑似ユーザF</t>
    <rPh sb="6" eb="8">
      <t>ギジ</t>
    </rPh>
    <phoneticPr fontId="31"/>
  </si>
  <si>
    <t>ユーザ登録_アカウント権限</t>
  </si>
  <si>
    <t>ユーザ登録_氏</t>
    <phoneticPr fontId="31"/>
  </si>
  <si>
    <t>ユーザ登録_名</t>
    <phoneticPr fontId="31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</si>
  <si>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</si>
  <si>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</si>
  <si>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</si>
  <si>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</si>
  <si>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</si>
  <si>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</si>
  <si>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</si>
  <si>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</si>
  <si>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</si>
  <si>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</si>
  <si>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</si>
  <si>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</si>
  <si>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</si>
  <si>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31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</si>
  <si>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</si>
  <si>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</si>
  <si>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</si>
  <si>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</si>
  <si>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</si>
  <si>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</si>
  <si>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</si>
  <si>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</si>
  <si>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</si>
  <si>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</si>
  <si>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</si>
  <si>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</si>
  <si>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</si>
  <si>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</si>
  <si>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</si>
  <si>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新規</t>
  </si>
  <si>
    <t>登録待ち</t>
    <rPh sb="0" eb="2">
      <t>トウロク</t>
    </rPh>
    <rPh sb="2" eb="3">
      <t>マ</t>
    </rPh>
    <phoneticPr fontId="31"/>
  </si>
  <si>
    <t>証券会社</t>
    <rPh sb="0" eb="4">
      <t>ショウケンガイシャ</t>
    </rPh>
    <phoneticPr fontId="33"/>
  </si>
  <si>
    <t>-</t>
    <phoneticPr fontId="2"/>
  </si>
  <si>
    <t>-</t>
    <phoneticPr fontId="31"/>
  </si>
  <si>
    <t>FIX</t>
    <phoneticPr fontId="2"/>
  </si>
  <si>
    <t>-</t>
    <phoneticPr fontId="33"/>
  </si>
  <si>
    <t>FIX</t>
    <phoneticPr fontId="33"/>
  </si>
  <si>
    <t>部門コード</t>
    <rPh sb="0" eb="2">
      <t>ブモン</t>
    </rPh>
    <phoneticPr fontId="2"/>
  </si>
  <si>
    <t>その他：上記に該当しない場合 または 上記部門内で複数の組織を発行する/している場合</t>
    <rPh sb="2" eb="3">
      <t>タ</t>
    </rPh>
    <rPh sb="4" eb="6">
      <t>ジョウキ</t>
    </rPh>
    <rPh sb="7" eb="9">
      <t>ガイトウ</t>
    </rPh>
    <rPh sb="12" eb="14">
      <t>バアイ</t>
    </rPh>
    <rPh sb="19" eb="21">
      <t>ジョウキ</t>
    </rPh>
    <rPh sb="21" eb="23">
      <t>ブモン</t>
    </rPh>
    <rPh sb="23" eb="24">
      <t>ナイ</t>
    </rPh>
    <rPh sb="25" eb="27">
      <t>フクスウ</t>
    </rPh>
    <rPh sb="28" eb="30">
      <t>ソシキ</t>
    </rPh>
    <rPh sb="31" eb="33">
      <t>ハッコウ</t>
    </rPh>
    <rPh sb="40" eb="42">
      <t>バアイ</t>
    </rPh>
    <phoneticPr fontId="2"/>
  </si>
  <si>
    <t>v20250228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</si>
</sst>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/&quot;mm&quot;/&quot;dd"/>
  </numFmts>
  <fonts count="3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b/>
      <sz val="10.5"/>
      <color theme="0" tint="-0.249977111117893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color theme="0" tint="-0.499984740745262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sz val="9"/>
      <color theme="0" tint="-0.249977111117893"/>
      <name val="Meiryo UI"/>
      <family val="3"/>
      <charset val="128"/>
    </font>
    <font>
      <sz val="10.5"/>
      <color theme="1"/>
      <name val="Meiryo UI"/>
      <family val="2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b/>
      <u/>
      <sz val="10.5"/>
      <color theme="1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29" fillId="0" borderId="0"/>
  </cellStyleXfs>
  <cellXfs count="11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8" fillId="0" borderId="0" xfId="1" applyFont="1" applyFill="1" applyAlignment="1">
      <alignment vertical="center"/>
    </xf>
    <xf numFmtId="0" fontId="14" fillId="0" borderId="0" xfId="0" applyFont="1" applyProtection="1">
      <protection locked="0"/>
    </xf>
    <xf numFmtId="0" fontId="5" fillId="0" borderId="10" xfId="0" applyFont="1" applyBorder="1"/>
    <xf numFmtId="0" fontId="6" fillId="0" borderId="10" xfId="0" applyFont="1" applyBorder="1"/>
    <xf numFmtId="0" fontId="13" fillId="0" borderId="0" xfId="0" applyFont="1"/>
    <xf numFmtId="0" fontId="19" fillId="0" borderId="0" xfId="0" applyFont="1"/>
    <xf numFmtId="0" fontId="9" fillId="0" borderId="0" xfId="0" applyFont="1" applyProtection="1"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4" fillId="0" borderId="0" xfId="0" applyFont="1"/>
    <xf numFmtId="0" fontId="12" fillId="0" borderId="0" xfId="0" applyFont="1" applyAlignment="1">
      <alignment vertical="top" wrapText="1"/>
    </xf>
    <xf numFmtId="0" fontId="27" fillId="0" borderId="0" xfId="0" quotePrefix="1" applyFont="1" applyAlignment="1">
      <alignment vertical="center" wrapText="1"/>
    </xf>
    <xf numFmtId="0" fontId="6" fillId="0" borderId="0" xfId="0" applyFont="1" applyAlignment="1">
      <alignment wrapText="1"/>
    </xf>
    <xf numFmtId="176" fontId="1" fillId="0" borderId="0" xfId="2" applyNumberFormat="1">
      <alignment vertical="center"/>
    </xf>
    <xf numFmtId="0" fontId="0" fillId="0" borderId="0" xfId="0" applyAlignment="1">
      <alignment vertical="center"/>
    </xf>
    <xf numFmtId="176" fontId="1" fillId="0" borderId="0" xfId="2" applyNumberFormat="1" applyAlignment="1"/>
    <xf numFmtId="0" fontId="30" fillId="0" borderId="0" xfId="3" applyFont="1" applyAlignment="1">
      <alignment horizontal="left" vertical="top" wrapText="1"/>
    </xf>
    <xf numFmtId="49" fontId="30" fillId="0" borderId="0" xfId="3" applyNumberFormat="1" applyFont="1" applyAlignment="1">
      <alignment horizontal="left" vertical="top" wrapText="1"/>
    </xf>
    <xf numFmtId="0" fontId="29" fillId="0" borderId="0" xfId="3" applyAlignment="1">
      <alignment vertical="center"/>
    </xf>
    <xf numFmtId="177" fontId="32" fillId="0" borderId="0" xfId="3" applyNumberFormat="1" applyFont="1" applyAlignment="1">
      <alignment vertical="center"/>
    </xf>
    <xf numFmtId="14" fontId="30" fillId="0" borderId="0" xfId="3" applyNumberFormat="1" applyFont="1" applyAlignment="1">
      <alignment horizontal="left" vertical="top" wrapText="1"/>
    </xf>
    <xf numFmtId="49" fontId="29" fillId="0" borderId="0" xfId="3" applyNumberFormat="1" applyAlignment="1">
      <alignment vertical="center"/>
    </xf>
    <xf numFmtId="0" fontId="34" fillId="0" borderId="0" xfId="3" applyFont="1" applyAlignment="1">
      <alignment vertical="center"/>
    </xf>
    <xf numFmtId="0" fontId="32" fillId="0" borderId="3" xfId="3" applyFont="1" applyBorder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30" fillId="0" borderId="2" xfId="3" applyFont="1" applyBorder="1" applyAlignment="1">
      <alignment horizontal="left" vertical="top" wrapText="1"/>
    </xf>
    <xf numFmtId="0" fontId="29" fillId="0" borderId="0" xfId="3" applyAlignment="1">
      <alignment horizontal="left" vertical="center"/>
    </xf>
    <xf numFmtId="0" fontId="32" fillId="0" borderId="7" xfId="3" applyFont="1" applyBorder="1" applyAlignment="1">
      <alignment horizontal="left" vertical="center"/>
    </xf>
    <xf numFmtId="0" fontId="32" fillId="0" borderId="8" xfId="3" applyFont="1" applyBorder="1" applyAlignment="1">
      <alignment horizontal="left" vertical="center"/>
    </xf>
    <xf numFmtId="14" fontId="30" fillId="0" borderId="8" xfId="3" applyNumberFormat="1" applyFont="1" applyBorder="1" applyAlignment="1">
      <alignment horizontal="left" vertical="top" wrapText="1"/>
    </xf>
    <xf numFmtId="0" fontId="29" fillId="0" borderId="8" xfId="3" applyBorder="1" applyAlignment="1">
      <alignment horizontal="left" vertical="center"/>
    </xf>
    <xf numFmtId="0" fontId="30" fillId="0" borderId="8" xfId="3" applyFont="1" applyBorder="1" applyAlignment="1">
      <alignment horizontal="left" vertical="top" wrapText="1"/>
    </xf>
    <xf numFmtId="0" fontId="30" fillId="0" borderId="0" xfId="3" applyFont="1" applyBorder="1" applyAlignment="1">
      <alignment horizontal="left" vertical="top" wrapText="1"/>
    </xf>
    <xf numFmtId="0" fontId="32" fillId="0" borderId="2" xfId="3" applyFont="1" applyBorder="1" applyAlignment="1">
      <alignment horizontal="left" vertical="center"/>
    </xf>
    <xf numFmtId="0" fontId="32" fillId="0" borderId="9" xfId="3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9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56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2" fillId="0" borderId="0" xfId="0" quotePrefix="1" applyFont="1" applyAlignment="1">
      <alignment horizontal="left" vertical="center" wrapText="1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D1B233F1-EE52-4053-BE18-03798B652D21}"/>
    <cellStyle name="標準 3" xfId="2" xr:uid="{E1DDCCDC-73FB-493F-B63F-E9B742107B9E}"/>
  </cellStyles>
  <dxfs count="10">
    <dxf>
      <font>
        <color theme="1"/>
      </font>
      <fill>
        <patternFill>
          <bgColor theme="9" tint="0.59996337778862885"/>
        </patternFill>
      </fill>
      <border>
        <bottom style="thin">
          <color auto="1"/>
        </bottom>
      </border>
    </dxf>
    <dxf>
      <font>
        <color theme="1"/>
      </font>
    </dxf>
    <dxf>
      <font>
        <color theme="1"/>
      </font>
      <fill>
        <patternFill>
          <bgColor theme="9" tint="0.59996337778862885"/>
        </patternFill>
      </fill>
      <border>
        <bottom style="thin">
          <color auto="1"/>
        </bottom>
      </border>
    </dxf>
    <dxf>
      <font>
        <color theme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AP$50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AR$50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P$34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6351</xdr:colOff>
      <xdr:row>0</xdr:row>
      <xdr:rowOff>6350</xdr:rowOff>
    </xdr:from>
    <xdr:to>
      <xdr:col>5</xdr:col>
      <xdr:colOff>135611</xdr:colOff>
      <xdr:row>1</xdr:row>
      <xdr:rowOff>67278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51" y="6350"/>
          <a:ext cx="1081760" cy="232055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BT-51F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25</xdr:row>
          <xdr:rowOff>19050</xdr:rowOff>
        </xdr:from>
        <xdr:to>
          <xdr:col>3</xdr:col>
          <xdr:colOff>133350</xdr:colOff>
          <xdr:row>25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49</xdr:row>
          <xdr:rowOff>9525</xdr:rowOff>
        </xdr:from>
        <xdr:to>
          <xdr:col>3</xdr:col>
          <xdr:colOff>123825</xdr:colOff>
          <xdr:row>50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51</xdr:row>
          <xdr:rowOff>9525</xdr:rowOff>
        </xdr:from>
        <xdr:to>
          <xdr:col>3</xdr:col>
          <xdr:colOff>123825</xdr:colOff>
          <xdr:row>52</xdr:row>
          <xdr:rowOff>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49</xdr:row>
          <xdr:rowOff>9525</xdr:rowOff>
        </xdr:from>
        <xdr:to>
          <xdr:col>21</xdr:col>
          <xdr:colOff>123825</xdr:colOff>
          <xdr:row>50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51</xdr:row>
          <xdr:rowOff>9525</xdr:rowOff>
        </xdr:from>
        <xdr:to>
          <xdr:col>21</xdr:col>
          <xdr:colOff>123825</xdr:colOff>
          <xdr:row>52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48</xdr:row>
          <xdr:rowOff>228600</xdr:rowOff>
        </xdr:from>
        <xdr:to>
          <xdr:col>3</xdr:col>
          <xdr:colOff>171450</xdr:colOff>
          <xdr:row>52</xdr:row>
          <xdr:rowOff>66675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33</xdr:row>
          <xdr:rowOff>0</xdr:rowOff>
        </xdr:from>
        <xdr:to>
          <xdr:col>3</xdr:col>
          <xdr:colOff>142875</xdr:colOff>
          <xdr:row>34</xdr:row>
          <xdr:rowOff>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35</xdr:row>
          <xdr:rowOff>0</xdr:rowOff>
        </xdr:from>
        <xdr:to>
          <xdr:col>3</xdr:col>
          <xdr:colOff>142875</xdr:colOff>
          <xdr:row>36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238125</xdr:rowOff>
        </xdr:from>
        <xdr:to>
          <xdr:col>22</xdr:col>
          <xdr:colOff>9525</xdr:colOff>
          <xdr:row>52</xdr:row>
          <xdr:rowOff>9525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97194</xdr:colOff>
      <xdr:row>1</xdr:row>
      <xdr:rowOff>49957</xdr:rowOff>
    </xdr:from>
    <xdr:to>
      <xdr:col>37</xdr:col>
      <xdr:colOff>111966</xdr:colOff>
      <xdr:row>2</xdr:row>
      <xdr:rowOff>117290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02694" y="221407"/>
          <a:ext cx="1157772" cy="238783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証券会社 </a:t>
          </a:r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(FIX)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28575</xdr:rowOff>
    </xdr:from>
    <xdr:to>
      <xdr:col>5</xdr:col>
      <xdr:colOff>135194</xdr:colOff>
      <xdr:row>4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200025"/>
          <a:ext cx="1087694" cy="504825"/>
          <a:chOff x="0" y="198783"/>
          <a:chExt cx="1619250" cy="51435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0" y="198783"/>
            <a:ext cx="161345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FIX</a:t>
            </a:r>
            <a:r>
              <a:rPr kumimoji="1" lang="ja-JP" altLang="en-US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利用方式での</a:t>
            </a:r>
            <a:br>
              <a:rPr kumimoji="1" lang="en-US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kumimoji="1" lang="ja-JP" altLang="en-US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初めての利用申込</a:t>
            </a:r>
            <a:endParaRPr kumimoji="1" lang="ja-JP" altLang="en-US" sz="9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9524" y="238125"/>
            <a:ext cx="1609726" cy="438150"/>
          </a:xfrm>
          <a:prstGeom prst="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37</xdr:row>
          <xdr:rowOff>0</xdr:rowOff>
        </xdr:from>
        <xdr:to>
          <xdr:col>3</xdr:col>
          <xdr:colOff>142875</xdr:colOff>
          <xdr:row>38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1.bin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s://jpxsystem.com/doc/cq/doku.php?id=spec:jp:dataformat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4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7E9E-F9E1-4EA6-BDB3-71BD1CC5F445}">
  <dimension ref="A1:AZ16"/>
  <sheetViews>
    <sheetView topLeftCell="C1" zoomScale="85" zoomScaleNormal="85" workbookViewId="0">
      <selection activeCell="L2" sqref="L2"/>
    </sheetView>
  </sheetViews>
  <sheetFormatPr defaultColWidth="23.625" defaultRowHeight="14.25" x14ac:dyDescent="0.15"/>
  <cols>
    <col min="1" max="1" width="8.5" style="47" customWidth="1"/>
    <col min="2" max="2" width="20.75" style="47" bestFit="1" customWidth="1"/>
    <col min="3" max="3" width="17.5" style="47" bestFit="1" customWidth="1"/>
    <col min="4" max="4" width="21.625" style="47" bestFit="1" customWidth="1"/>
    <col min="5" max="5" width="17.5" style="47" bestFit="1" customWidth="1"/>
    <col min="6" max="7" width="20.75" style="47" bestFit="1" customWidth="1"/>
    <col min="8" max="8" width="22.75" style="47" bestFit="1" customWidth="1"/>
    <col min="9" max="9" width="19.75" style="47" bestFit="1" customWidth="1"/>
    <col min="10" max="10" width="29.25" style="47" customWidth="1"/>
    <col min="11" max="11" width="18.125" style="47" bestFit="1" customWidth="1"/>
    <col min="12" max="12" width="22.875" style="47" bestFit="1" customWidth="1"/>
    <col min="13" max="13" width="19.75" style="47" bestFit="1" customWidth="1"/>
    <col min="14" max="14" width="17.75" style="47" bestFit="1" customWidth="1"/>
    <col min="15" max="15" width="21.875" style="47" customWidth="1"/>
    <col min="16" max="16" width="24.125" style="47" bestFit="1" customWidth="1"/>
    <col min="17" max="19" width="21.625" style="51" customWidth="1"/>
    <col min="20" max="20" width="23" style="47" bestFit="1" customWidth="1"/>
    <col min="21" max="21" width="13.75" style="47" bestFit="1" customWidth="1"/>
    <col min="22" max="22" width="13.25" style="47" bestFit="1" customWidth="1"/>
    <col min="23" max="23" width="30.625" style="47" customWidth="1"/>
    <col min="24" max="24" width="35.875" style="47" customWidth="1"/>
    <col min="25" max="25" width="19.25" style="47" bestFit="1" customWidth="1"/>
    <col min="26" max="26" width="19.5" style="47" bestFit="1" customWidth="1"/>
    <col min="27" max="27" width="32.375" style="47" customWidth="1"/>
    <col min="28" max="28" width="31.25" style="47" customWidth="1"/>
    <col min="29" max="29" width="53.25" style="47" bestFit="1" customWidth="1"/>
    <col min="30" max="30" width="49.5" style="47" customWidth="1"/>
    <col min="31" max="31" width="22.625" style="47" bestFit="1" customWidth="1"/>
    <col min="32" max="32" width="43.75" style="47" customWidth="1"/>
    <col min="33" max="33" width="39.25" style="47" customWidth="1"/>
    <col min="34" max="34" width="20" style="47" bestFit="1" customWidth="1"/>
    <col min="35" max="35" width="18.75" style="47" bestFit="1" customWidth="1"/>
    <col min="36" max="36" width="15.75" style="47" bestFit="1" customWidth="1"/>
    <col min="37" max="37" width="18.75" style="47" bestFit="1" customWidth="1"/>
    <col min="38" max="38" width="15.125" style="47" bestFit="1" customWidth="1"/>
    <col min="39" max="39" width="17.875" style="47" bestFit="1" customWidth="1"/>
    <col min="40" max="40" width="14.5" style="47" bestFit="1" customWidth="1"/>
    <col min="41" max="41" width="13.75" style="47" bestFit="1" customWidth="1"/>
    <col min="42" max="42" width="14.875" style="47" bestFit="1" customWidth="1"/>
    <col min="43" max="43" width="15" style="47" bestFit="1" customWidth="1"/>
    <col min="44" max="44" width="21.5" style="47" customWidth="1"/>
    <col min="45" max="45" width="26.5" style="47" customWidth="1"/>
    <col min="46" max="46" width="25.5" style="47" customWidth="1"/>
    <col min="47" max="47" width="20.875" style="47" customWidth="1"/>
    <col min="48" max="49" width="26.375" style="47" customWidth="1"/>
    <col min="50" max="50" width="13.625" style="47" bestFit="1" customWidth="1"/>
    <col min="51" max="51" width="14.625" style="47" bestFit="1" customWidth="1"/>
    <col min="52" max="52" width="22.875" style="47" bestFit="1" customWidth="1"/>
    <col min="53" max="16384" width="23.625" style="47"/>
  </cols>
  <sheetData>
    <row r="1" spans="1:52" ht="31.5" x14ac:dyDescent="0.15">
      <c r="A1" s="45" t="s">
        <v>282</v>
      </c>
      <c r="B1" s="45" t="s">
        <v>283</v>
      </c>
      <c r="C1" s="45" t="s">
        <v>284</v>
      </c>
      <c r="D1" s="45" t="s">
        <v>285</v>
      </c>
      <c r="E1" s="45" t="s">
        <v>286</v>
      </c>
      <c r="F1" s="45" t="s">
        <v>287</v>
      </c>
      <c r="G1" s="45" t="s">
        <v>288</v>
      </c>
      <c r="H1" s="45" t="s">
        <v>289</v>
      </c>
      <c r="I1" s="45" t="s">
        <v>290</v>
      </c>
      <c r="J1" s="45" t="s">
        <v>291</v>
      </c>
      <c r="K1" s="45" t="s">
        <v>292</v>
      </c>
      <c r="L1" s="45" t="s">
        <v>293</v>
      </c>
      <c r="M1" s="45" t="s">
        <v>294</v>
      </c>
      <c r="N1" s="45" t="s">
        <v>295</v>
      </c>
      <c r="O1" s="46" t="s">
        <v>296</v>
      </c>
      <c r="P1" s="45" t="s">
        <v>297</v>
      </c>
      <c r="Q1" s="45" t="s">
        <v>298</v>
      </c>
      <c r="R1" s="45" t="s">
        <v>299</v>
      </c>
      <c r="S1" s="45" t="s">
        <v>300</v>
      </c>
      <c r="T1" s="45" t="s">
        <v>301</v>
      </c>
      <c r="U1" s="45" t="s">
        <v>302</v>
      </c>
      <c r="V1" s="45" t="s">
        <v>303</v>
      </c>
      <c r="W1" s="45" t="s">
        <v>304</v>
      </c>
      <c r="X1" s="45" t="s">
        <v>305</v>
      </c>
      <c r="Y1" s="45" t="s">
        <v>306</v>
      </c>
      <c r="Z1" s="45" t="s">
        <v>307</v>
      </c>
      <c r="AA1" s="45" t="s">
        <v>308</v>
      </c>
      <c r="AB1" s="45" t="s">
        <v>309</v>
      </c>
      <c r="AC1" s="45" t="s">
        <v>310</v>
      </c>
      <c r="AD1" s="45" t="s">
        <v>311</v>
      </c>
      <c r="AE1" s="45" t="s">
        <v>312</v>
      </c>
      <c r="AF1" s="45" t="s">
        <v>313</v>
      </c>
      <c r="AG1" s="45" t="s">
        <v>314</v>
      </c>
      <c r="AH1" s="45" t="s">
        <v>315</v>
      </c>
      <c r="AI1" s="45" t="s">
        <v>316</v>
      </c>
      <c r="AJ1" s="45" t="s">
        <v>317</v>
      </c>
      <c r="AK1" s="45" t="s">
        <v>318</v>
      </c>
      <c r="AL1" s="45" t="s">
        <v>319</v>
      </c>
      <c r="AM1" s="45" t="s">
        <v>320</v>
      </c>
      <c r="AN1" s="45" t="s">
        <v>321</v>
      </c>
      <c r="AO1" s="45" t="s">
        <v>322</v>
      </c>
      <c r="AP1" s="45" t="s">
        <v>323</v>
      </c>
      <c r="AQ1" s="45" t="s">
        <v>324</v>
      </c>
      <c r="AR1" s="45" t="s">
        <v>325</v>
      </c>
      <c r="AS1" s="45" t="s">
        <v>326</v>
      </c>
      <c r="AT1" s="45" t="s">
        <v>327</v>
      </c>
      <c r="AU1" s="45" t="s">
        <v>328</v>
      </c>
      <c r="AV1" s="45" t="s">
        <v>329</v>
      </c>
      <c r="AW1" s="45" t="s">
        <v>330</v>
      </c>
      <c r="AX1" s="45" t="s">
        <v>331</v>
      </c>
      <c r="AY1" s="45" t="s">
        <v>332</v>
      </c>
      <c r="AZ1" s="54" t="s">
        <v>341</v>
      </c>
    </row>
    <row r="2" spans="1:52" ht="20.25" customHeight="1" x14ac:dyDescent="0.15">
      <c r="A2" s="48" t="s">
        <v>333</v>
      </c>
      <c r="B2" s="49" t="s">
        <v>334</v>
      </c>
      <c r="C2" s="49">
        <f>'BT-51F'!AA6</f>
        <v>0</v>
      </c>
      <c r="D2" s="49"/>
      <c r="E2" s="49"/>
      <c r="F2" s="49"/>
      <c r="G2" s="49"/>
      <c r="H2" s="45" t="s">
        <v>335</v>
      </c>
      <c r="I2" s="45" t="e">
        <f>VLOOKUP('BT-51F'!J13,コードM!A1:C142,2,FALSE)</f>
        <v>#N/A</v>
      </c>
      <c r="J2" s="45" t="e">
        <f>VLOOKUP('BT-51F'!J$13,コードM!A:C,3,FALSE)</f>
        <v>#N/A</v>
      </c>
      <c r="K2" s="50">
        <f>'BT-51F'!J13</f>
        <v>0</v>
      </c>
      <c r="L2" s="45" t="str">
        <f>IF('BT-51F'!$AP$34=2,"自己","委託")</f>
        <v>委託</v>
      </c>
      <c r="M2" s="45" t="s">
        <v>336</v>
      </c>
      <c r="N2" s="46">
        <f>'BT-51F'!J15</f>
        <v>0</v>
      </c>
      <c r="O2" s="46">
        <f>'BT-51F'!J17</f>
        <v>0</v>
      </c>
      <c r="P2" s="46">
        <f>'BT-51F'!J19</f>
        <v>0</v>
      </c>
      <c r="Q2" s="45" t="s">
        <v>337</v>
      </c>
      <c r="R2" s="45" t="s">
        <v>337</v>
      </c>
      <c r="S2" s="45"/>
      <c r="T2" s="46" t="s">
        <v>338</v>
      </c>
      <c r="U2" s="46" t="s">
        <v>336</v>
      </c>
      <c r="V2" s="46" t="s">
        <v>336</v>
      </c>
      <c r="W2" s="46">
        <f>'BT-51F'!J13</f>
        <v>0</v>
      </c>
      <c r="X2" s="46">
        <f>IF(COUNTIF(W:W,W2)&gt;1,"メールアドレス重複",W2)</f>
        <v>0</v>
      </c>
      <c r="Y2" s="45" t="s">
        <v>336</v>
      </c>
      <c r="Z2" s="45" t="s">
        <v>339</v>
      </c>
      <c r="AA2" s="46" t="s">
        <v>336</v>
      </c>
      <c r="AB2" s="45" t="str">
        <f t="shared" ref="AB2:AB16" si="0">IF(LEFT(AA2,1)="0", "+81 " &amp; SUBSTITUTE(RIGHT(AA2,LEN(AA2)-1),"-",""),SUBSTITUTE(AA2,"-",""))</f>
        <v/>
      </c>
      <c r="AC2" s="45" t="s">
        <v>339</v>
      </c>
      <c r="AD2" s="45" t="s">
        <v>336</v>
      </c>
      <c r="AE2" s="45" t="s">
        <v>339</v>
      </c>
      <c r="AF2" s="45" t="s">
        <v>339</v>
      </c>
      <c r="AG2" s="45" t="s">
        <v>339</v>
      </c>
      <c r="AH2" s="45"/>
      <c r="AI2" s="45"/>
      <c r="AJ2" s="45"/>
      <c r="AK2" s="45" t="s">
        <v>340</v>
      </c>
      <c r="AL2" s="45" t="s">
        <v>339</v>
      </c>
      <c r="AM2" s="46">
        <f>'BT-51F'!I45</f>
        <v>0</v>
      </c>
      <c r="AN2" s="46">
        <f>'BT-51F'!I47</f>
        <v>0</v>
      </c>
      <c r="AO2" s="45">
        <f>IF('BT-51F'!AP50=2,'BT-51F'!I54,'BT-51F'!J13)</f>
        <v>0</v>
      </c>
      <c r="AP2" s="45" t="s">
        <v>339</v>
      </c>
      <c r="AQ2" s="45" t="s">
        <v>339</v>
      </c>
      <c r="AR2" s="45" t="str">
        <f>IF('BT-51F'!AA45&lt;&gt;"",'BT-51F'!AA45,"")</f>
        <v/>
      </c>
      <c r="AS2" s="45" t="str">
        <f>IF('BT-51F'!AA45&lt;&gt;"",'BT-51F'!AA58,"")</f>
        <v/>
      </c>
      <c r="AT2" s="45" t="s">
        <v>339</v>
      </c>
      <c r="AU2" s="45" t="str">
        <f>IF('BT-51F'!AA45&lt;&gt;"",'BT-51F'!AA47,"")</f>
        <v/>
      </c>
      <c r="AV2" s="45" t="str">
        <f>IF('BT-51F'!AA45&lt;&gt;"",'BT-51F'!AA60,"")</f>
        <v/>
      </c>
      <c r="AW2" s="45" t="s">
        <v>339</v>
      </c>
      <c r="AX2" s="61" t="str">
        <f>IF('BT-51F'!AA45&lt;&gt;"",IF('BT-51F'!AR50=2,'BT-51F'!AA54,'BT-51F'!J13),"")</f>
        <v/>
      </c>
      <c r="AY2" s="61" t="s">
        <v>339</v>
      </c>
      <c r="AZ2" s="54">
        <f>IF('BT-51F'!$CD$34=3,"要確認",'BT-51F'!$AP$34)</f>
        <v>0</v>
      </c>
    </row>
    <row r="3" spans="1:52" s="55" customFormat="1" ht="20.25" customHeight="1" x14ac:dyDescent="0.15">
      <c r="A3" s="52" t="str">
        <f>IF('BT-51F'!Q74&lt;&gt;"",A2,"")</f>
        <v/>
      </c>
      <c r="B3" s="53" t="str">
        <f>IF('BT-51F'!Q74&lt;&gt;"",B2,"")</f>
        <v/>
      </c>
      <c r="C3" s="49" t="str">
        <f>IF('BT-51F'!Q74&lt;&gt;"",C2,"")</f>
        <v/>
      </c>
      <c r="D3" s="45"/>
      <c r="E3" s="45"/>
      <c r="F3" s="45"/>
      <c r="G3" s="45"/>
      <c r="H3" s="53" t="str">
        <f>IF('BT-51F'!Q74&lt;&gt;"",H2,"")</f>
        <v/>
      </c>
      <c r="I3" s="45" t="str">
        <f>IF('BT-51F'!Q74&lt;&gt;"",I2,"")</f>
        <v/>
      </c>
      <c r="J3" s="45" t="str">
        <f>IF('BT-51F'!Q74&lt;&gt;"",VLOOKUP('BT-51F'!J$13,コードM!A:C,3,FALSE),"")</f>
        <v/>
      </c>
      <c r="K3" s="45" t="str">
        <f>IF('BT-51F'!Q74&lt;&gt;"",K2,"")</f>
        <v/>
      </c>
      <c r="L3" s="53" t="str">
        <f>IF('BT-51F'!Q74&lt;&gt;"",L2,"")</f>
        <v/>
      </c>
      <c r="M3" s="53" t="str">
        <f>IF('BT-51F'!Q74&lt;&gt;"",M2,"")</f>
        <v/>
      </c>
      <c r="N3" s="53" t="str">
        <f>IF('BT-51F'!Q74&lt;&gt;"",N2,"")</f>
        <v/>
      </c>
      <c r="O3" s="53" t="str">
        <f>IF('BT-51F'!Q74&lt;&gt;"",O2,"")</f>
        <v/>
      </c>
      <c r="P3" s="53" t="str">
        <f>IF('BT-51F'!Q74&lt;&gt;"",P2,"")</f>
        <v/>
      </c>
      <c r="Q3" s="53" t="str">
        <f>IF('BT-51F'!Q74&lt;&gt;"",Q2,"")</f>
        <v/>
      </c>
      <c r="R3" s="53" t="str">
        <f>IF('BT-51F'!Q74&lt;&gt;"",R2,"")</f>
        <v/>
      </c>
      <c r="S3" s="45"/>
      <c r="T3" s="53" t="str">
        <f>IF('BT-51F'!Q74&lt;&gt;"","取引担当者","")</f>
        <v/>
      </c>
      <c r="U3" s="45" t="str">
        <f>IF('BT-51F'!Q74&lt;&gt;"",'BT-51F'!C74,"")</f>
        <v/>
      </c>
      <c r="V3" s="45" t="str">
        <f>IF('BT-51F'!Q74&lt;&gt;"",'BT-51F'!J74,"")</f>
        <v/>
      </c>
      <c r="W3" s="45" t="str">
        <f>IF('BT-51F'!Q74&lt;&gt;"",'BT-51F'!Q74,"")</f>
        <v/>
      </c>
      <c r="X3" s="45" t="str">
        <f t="shared" ref="X3:X16" si="1">IF(COUNTIF(W:W,W3)&gt;1,"",W3)</f>
        <v/>
      </c>
      <c r="Y3" s="45"/>
      <c r="Z3" s="45" t="str">
        <f>IF('BT-51F'!Q74&lt;&gt;"",Z2,"")</f>
        <v/>
      </c>
      <c r="AA3" s="45" t="str">
        <f>ASC(IF('BT-51F'!Q74&lt;&gt;"",'BT-51F'!AA74,""))</f>
        <v/>
      </c>
      <c r="AB3" s="45" t="str">
        <f t="shared" si="0"/>
        <v/>
      </c>
      <c r="AC3" s="45" t="str">
        <f>IF('BT-51F'!Q74&lt;&gt;"",AC2,"")</f>
        <v/>
      </c>
      <c r="AD3" s="45"/>
      <c r="AE3" s="45" t="str">
        <f>IF('BT-51F'!Q74&lt;&gt;"",AE2,"")</f>
        <v/>
      </c>
      <c r="AF3" s="45" t="str">
        <f>IF('BT-51F'!Q74&lt;&gt;"",AF2,"")</f>
        <v/>
      </c>
      <c r="AG3" s="45" t="str">
        <f>IF('BT-51F'!Q74&lt;&gt;"",AG2,"")</f>
        <v/>
      </c>
      <c r="AH3" s="45"/>
      <c r="AI3" s="45"/>
      <c r="AJ3" s="45"/>
      <c r="AK3" s="45" t="str">
        <f>IF('BT-51F'!Q74&lt;&gt;"","GUI","")</f>
        <v/>
      </c>
      <c r="AL3" s="45" t="str">
        <f>IF('BT-51F'!Q74&lt;&gt;"","-","")</f>
        <v/>
      </c>
      <c r="AM3" s="45" t="str">
        <f>IF('BT-51F'!Q74&lt;&gt;"","-","")</f>
        <v/>
      </c>
      <c r="AN3" s="45" t="str">
        <f>IF('BT-51F'!Q74&lt;&gt;"","-","")</f>
        <v/>
      </c>
      <c r="AO3" s="45" t="str">
        <f>IF('BT-51F'!Q74&lt;&gt;"","-","")</f>
        <v/>
      </c>
      <c r="AP3" s="45" t="str">
        <f>IF('BT-51F'!Q74&lt;&gt;"","-","")</f>
        <v/>
      </c>
      <c r="AQ3" s="45" t="str">
        <f>IF('BT-51F'!Q74&lt;&gt;"","-","")</f>
        <v/>
      </c>
      <c r="AR3" s="45" t="str">
        <f>IF('BT-51F'!Q74&lt;&gt;"","-","")</f>
        <v/>
      </c>
      <c r="AS3" s="45" t="str">
        <f>IF('BT-51F'!Q74&lt;&gt;"","-","")</f>
        <v/>
      </c>
      <c r="AT3" s="45" t="str">
        <f>IF('BT-51F'!Q74&lt;&gt;"","-","")</f>
        <v/>
      </c>
      <c r="AU3" s="45" t="str">
        <f>IF('BT-51F'!Q74&lt;&gt;"","-","")</f>
        <v/>
      </c>
      <c r="AV3" s="45" t="str">
        <f>IF('BT-51F'!Q74&lt;&gt;"","-","")</f>
        <v/>
      </c>
      <c r="AW3" s="45" t="str">
        <f>IF('BT-51F'!Q74&lt;&gt;"","-","")</f>
        <v/>
      </c>
      <c r="AX3" s="61" t="str">
        <f>IF('BT-51F'!Q74&lt;&gt;"","-","")</f>
        <v/>
      </c>
      <c r="AY3" s="61" t="str">
        <f>IF('BT-51F'!Q74&lt;&gt;"","-","")</f>
        <v/>
      </c>
      <c r="AZ3" s="62" t="str">
        <f>IF('BT-51F'!C74&lt;&gt;"",AZ2,"")</f>
        <v/>
      </c>
    </row>
    <row r="4" spans="1:52" s="55" customFormat="1" ht="20.25" customHeight="1" x14ac:dyDescent="0.15">
      <c r="A4" s="52" t="str">
        <f>IF('BT-51F'!Q75&lt;&gt;"",A3,"")</f>
        <v/>
      </c>
      <c r="B4" s="53" t="str">
        <f>IF('BT-51F'!Q75&lt;&gt;"",B3,"")</f>
        <v/>
      </c>
      <c r="C4" s="49" t="str">
        <f>IF('BT-51F'!Q75&lt;&gt;"",C3,"")</f>
        <v/>
      </c>
      <c r="D4" s="45"/>
      <c r="E4" s="45"/>
      <c r="F4" s="45"/>
      <c r="G4" s="45"/>
      <c r="H4" s="53" t="str">
        <f>IF('BT-51F'!Q75&lt;&gt;"",H3,"")</f>
        <v/>
      </c>
      <c r="I4" s="45" t="str">
        <f>IF('BT-51F'!Q75&lt;&gt;"",I3,"")</f>
        <v/>
      </c>
      <c r="J4" s="45" t="str">
        <f>IF('BT-51F'!Q75&lt;&gt;"",VLOOKUP('BT-51F'!J$13,コードM!A:C,3,FALSE),"")</f>
        <v/>
      </c>
      <c r="K4" s="45" t="str">
        <f>IF('BT-51F'!Q75&lt;&gt;"",K3,"")</f>
        <v/>
      </c>
      <c r="L4" s="53" t="str">
        <f>IF('BT-51F'!Q75&lt;&gt;"",L3,"")</f>
        <v/>
      </c>
      <c r="M4" s="53" t="str">
        <f>IF('BT-51F'!Q75&lt;&gt;"",M3,"")</f>
        <v/>
      </c>
      <c r="N4" s="53" t="str">
        <f>IF('BT-51F'!Q75&lt;&gt;"",N3,"")</f>
        <v/>
      </c>
      <c r="O4" s="53" t="str">
        <f>IF('BT-51F'!Q75&lt;&gt;"",O3,"")</f>
        <v/>
      </c>
      <c r="P4" s="53" t="str">
        <f>IF('BT-51F'!Q75&lt;&gt;"",P3,"")</f>
        <v/>
      </c>
      <c r="Q4" s="53" t="str">
        <f>IF('BT-51F'!Q75&lt;&gt;"",Q3,"")</f>
        <v/>
      </c>
      <c r="R4" s="53" t="str">
        <f>IF('BT-51F'!Q75&lt;&gt;"",R3,"")</f>
        <v/>
      </c>
      <c r="S4" s="45"/>
      <c r="T4" s="53" t="str">
        <f>IF('BT-51F'!Q75&lt;&gt;"",T3,"")</f>
        <v/>
      </c>
      <c r="U4" s="45" t="str">
        <f>IF('BT-51F'!Q75&lt;&gt;"",'BT-51F'!C75,"")</f>
        <v/>
      </c>
      <c r="V4" s="45" t="str">
        <f>IF('BT-51F'!Q75&lt;&gt;"",'BT-51F'!J75,"")</f>
        <v/>
      </c>
      <c r="W4" s="45" t="str">
        <f>IF('BT-51F'!Q75&lt;&gt;"",'BT-51F'!Q75,"")</f>
        <v/>
      </c>
      <c r="X4" s="45" t="str">
        <f t="shared" si="1"/>
        <v/>
      </c>
      <c r="Y4" s="45"/>
      <c r="Z4" s="45" t="str">
        <f>IF('BT-51F'!Q75&lt;&gt;"",Z3,"")</f>
        <v/>
      </c>
      <c r="AA4" s="45" t="str">
        <f>ASC(IF('BT-51F'!Q75&lt;&gt;"",'BT-51F'!AA75,""))</f>
        <v/>
      </c>
      <c r="AB4" s="45" t="str">
        <f t="shared" si="0"/>
        <v/>
      </c>
      <c r="AC4" s="45" t="str">
        <f>IF('BT-51F'!Q75&lt;&gt;"",AC3,"")</f>
        <v/>
      </c>
      <c r="AD4" s="45"/>
      <c r="AE4" s="45" t="str">
        <f>IF('BT-51F'!Q75&lt;&gt;"",AE3,"")</f>
        <v/>
      </c>
      <c r="AF4" s="45" t="str">
        <f>IF('BT-51F'!Q75&lt;&gt;"",AF3,"")</f>
        <v/>
      </c>
      <c r="AG4" s="45" t="str">
        <f>IF('BT-51F'!Q75&lt;&gt;"",AG3,"")</f>
        <v/>
      </c>
      <c r="AH4" s="45"/>
      <c r="AI4" s="45"/>
      <c r="AJ4" s="45"/>
      <c r="AK4" s="45" t="str">
        <f>IF('BT-51F'!Q75&lt;&gt;"",AK3,"")</f>
        <v/>
      </c>
      <c r="AL4" s="45" t="str">
        <f>IF('BT-51F'!Q75&lt;&gt;"",AL3,"")</f>
        <v/>
      </c>
      <c r="AM4" s="45" t="str">
        <f>IF('BT-51F'!Q75&lt;&gt;"",AM3,"")</f>
        <v/>
      </c>
      <c r="AN4" s="45" t="str">
        <f>IF('BT-51F'!Q75&lt;&gt;"",AN3,"")</f>
        <v/>
      </c>
      <c r="AO4" s="45" t="str">
        <f>IF('BT-51F'!Q75&lt;&gt;"",AO3,"")</f>
        <v/>
      </c>
      <c r="AP4" s="45" t="str">
        <f>IF('BT-51F'!Q75&lt;&gt;"",AP3,"")</f>
        <v/>
      </c>
      <c r="AQ4" s="45" t="str">
        <f>IF('BT-51F'!Q75&lt;&gt;"",AQ3,"")</f>
        <v/>
      </c>
      <c r="AR4" s="45" t="str">
        <f>IF('BT-51F'!Q75&lt;&gt;"",AR3,"")</f>
        <v/>
      </c>
      <c r="AS4" s="45" t="str">
        <f>IF('BT-51F'!Q75&lt;&gt;"",AS3,"")</f>
        <v/>
      </c>
      <c r="AT4" s="45" t="str">
        <f>IF('BT-51F'!Q75&lt;&gt;"",AT3,"")</f>
        <v/>
      </c>
      <c r="AU4" s="45" t="str">
        <f>IF('BT-51F'!Q75&lt;&gt;"",AU3,"")</f>
        <v/>
      </c>
      <c r="AV4" s="45" t="str">
        <f>IF('BT-51F'!Q75&lt;&gt;"",AV3,"")</f>
        <v/>
      </c>
      <c r="AW4" s="45" t="str">
        <f>IF('BT-51F'!Q75&lt;&gt;"",AW3,"")</f>
        <v/>
      </c>
      <c r="AX4" s="61" t="str">
        <f>IF('BT-51F'!Q75&lt;&gt;"",AX3,"")</f>
        <v/>
      </c>
      <c r="AY4" s="61" t="str">
        <f>IF('BT-51F'!Q75&lt;&gt;"",AY3,"")</f>
        <v/>
      </c>
      <c r="AZ4" s="62" t="str">
        <f>IF('BT-51F'!C75&lt;&gt;"",AZ3,"")</f>
        <v/>
      </c>
    </row>
    <row r="5" spans="1:52" s="55" customFormat="1" ht="20.25" customHeight="1" x14ac:dyDescent="0.15">
      <c r="A5" s="52" t="str">
        <f>IF('BT-51F'!Q76&lt;&gt;"",A4,"")</f>
        <v/>
      </c>
      <c r="B5" s="53" t="str">
        <f>IF('BT-51F'!Q76&lt;&gt;"",B4,"")</f>
        <v/>
      </c>
      <c r="C5" s="49" t="str">
        <f>IF('BT-51F'!Q76&lt;&gt;"",C4,"")</f>
        <v/>
      </c>
      <c r="D5" s="45"/>
      <c r="E5" s="45"/>
      <c r="F5" s="45"/>
      <c r="G5" s="45"/>
      <c r="H5" s="53" t="str">
        <f>IF('BT-51F'!Q76&lt;&gt;"",H4,"")</f>
        <v/>
      </c>
      <c r="I5" s="45" t="str">
        <f>IF('BT-51F'!Q76&lt;&gt;"",I4,"")</f>
        <v/>
      </c>
      <c r="J5" s="45" t="str">
        <f>IF('BT-51F'!Q76&lt;&gt;"",VLOOKUP('BT-51F'!J$13,コードM!A:C,3,FALSE),"")</f>
        <v/>
      </c>
      <c r="K5" s="45" t="str">
        <f>IF('BT-51F'!Q76&lt;&gt;"",K4,"")</f>
        <v/>
      </c>
      <c r="L5" s="53" t="str">
        <f>IF('BT-51F'!Q76&lt;&gt;"",L4,"")</f>
        <v/>
      </c>
      <c r="M5" s="53" t="str">
        <f>IF('BT-51F'!Q76&lt;&gt;"",M4,"")</f>
        <v/>
      </c>
      <c r="N5" s="53" t="str">
        <f>IF('BT-51F'!Q76&lt;&gt;"",N4,"")</f>
        <v/>
      </c>
      <c r="O5" s="53" t="str">
        <f>IF('BT-51F'!Q76&lt;&gt;"",O4,"")</f>
        <v/>
      </c>
      <c r="P5" s="53" t="str">
        <f>IF('BT-51F'!Q76&lt;&gt;"",P4,"")</f>
        <v/>
      </c>
      <c r="Q5" s="53" t="str">
        <f>IF('BT-51F'!Q76&lt;&gt;"",Q4,"")</f>
        <v/>
      </c>
      <c r="R5" s="53" t="str">
        <f>IF('BT-51F'!Q76&lt;&gt;"",R4,"")</f>
        <v/>
      </c>
      <c r="S5" s="45"/>
      <c r="T5" s="53" t="str">
        <f>IF('BT-51F'!Q76&lt;&gt;"",T4,"")</f>
        <v/>
      </c>
      <c r="U5" s="45" t="str">
        <f>IF('BT-51F'!Q76&lt;&gt;"",'BT-51F'!C76,"")</f>
        <v/>
      </c>
      <c r="V5" s="45" t="str">
        <f>IF('BT-51F'!Q76&lt;&gt;"",'BT-51F'!J76,"")</f>
        <v/>
      </c>
      <c r="W5" s="45" t="str">
        <f>IF('BT-51F'!Q76&lt;&gt;"",'BT-51F'!Q76,"")</f>
        <v/>
      </c>
      <c r="X5" s="45" t="str">
        <f t="shared" si="1"/>
        <v/>
      </c>
      <c r="Y5" s="45"/>
      <c r="Z5" s="45" t="str">
        <f>IF('BT-51F'!Q76&lt;&gt;"",Z4,"")</f>
        <v/>
      </c>
      <c r="AA5" s="45" t="str">
        <f>ASC(IF('BT-51F'!Q76&lt;&gt;"",'BT-51F'!AA76,""))</f>
        <v/>
      </c>
      <c r="AB5" s="45" t="str">
        <f t="shared" si="0"/>
        <v/>
      </c>
      <c r="AC5" s="45" t="str">
        <f>IF('BT-51F'!Q76&lt;&gt;"",AC4,"")</f>
        <v/>
      </c>
      <c r="AD5" s="45"/>
      <c r="AE5" s="45" t="str">
        <f>IF('BT-51F'!Q76&lt;&gt;"",AE4,"")</f>
        <v/>
      </c>
      <c r="AF5" s="45" t="str">
        <f>IF('BT-51F'!Q76&lt;&gt;"",AF4,"")</f>
        <v/>
      </c>
      <c r="AG5" s="45" t="str">
        <f>IF('BT-51F'!Q76&lt;&gt;"",AG4,"")</f>
        <v/>
      </c>
      <c r="AH5" s="45"/>
      <c r="AI5" s="45"/>
      <c r="AJ5" s="45"/>
      <c r="AK5" s="45" t="str">
        <f>IF('BT-51F'!Q76&lt;&gt;"",AK4,"")</f>
        <v/>
      </c>
      <c r="AL5" s="45" t="str">
        <f>IF('BT-51F'!Q76&lt;&gt;"",AL4,"")</f>
        <v/>
      </c>
      <c r="AM5" s="45" t="str">
        <f>IF('BT-51F'!Q76&lt;&gt;"",AM4,"")</f>
        <v/>
      </c>
      <c r="AN5" s="45" t="str">
        <f>IF('BT-51F'!Q76&lt;&gt;"",AN4,"")</f>
        <v/>
      </c>
      <c r="AO5" s="45" t="str">
        <f>IF('BT-51F'!Q76&lt;&gt;"",AO4,"")</f>
        <v/>
      </c>
      <c r="AP5" s="45" t="str">
        <f>IF('BT-51F'!Q76&lt;&gt;"",AP4,"")</f>
        <v/>
      </c>
      <c r="AQ5" s="45" t="str">
        <f>IF('BT-51F'!Q76&lt;&gt;"",AQ4,"")</f>
        <v/>
      </c>
      <c r="AR5" s="45" t="str">
        <f>IF('BT-51F'!Q76&lt;&gt;"",AR4,"")</f>
        <v/>
      </c>
      <c r="AS5" s="45" t="str">
        <f>IF('BT-51F'!Q76&lt;&gt;"",AS4,"")</f>
        <v/>
      </c>
      <c r="AT5" s="45" t="str">
        <f>IF('BT-51F'!Q76&lt;&gt;"",AT4,"")</f>
        <v/>
      </c>
      <c r="AU5" s="45" t="str">
        <f>IF('BT-51F'!Q76&lt;&gt;"",AU4,"")</f>
        <v/>
      </c>
      <c r="AV5" s="45" t="str">
        <f>IF('BT-51F'!Q76&lt;&gt;"",AV4,"")</f>
        <v/>
      </c>
      <c r="AW5" s="45" t="str">
        <f>IF('BT-51F'!Q76&lt;&gt;"",AW4,"")</f>
        <v/>
      </c>
      <c r="AX5" s="61" t="str">
        <f>IF('BT-51F'!Q76&lt;&gt;"",AX4,"")</f>
        <v/>
      </c>
      <c r="AY5" s="61" t="str">
        <f>IF('BT-51F'!Q76&lt;&gt;"",AY4,"")</f>
        <v/>
      </c>
      <c r="AZ5" s="62" t="str">
        <f>IF('BT-51F'!C76&lt;&gt;"",AZ4,"")</f>
        <v/>
      </c>
    </row>
    <row r="6" spans="1:52" s="55" customFormat="1" ht="20.25" customHeight="1" x14ac:dyDescent="0.15">
      <c r="A6" s="52" t="str">
        <f>IF('BT-51F'!Q77&lt;&gt;"",A5,"")</f>
        <v/>
      </c>
      <c r="B6" s="53" t="str">
        <f>IF('BT-51F'!Q77&lt;&gt;"",B5,"")</f>
        <v/>
      </c>
      <c r="C6" s="49" t="str">
        <f>IF('BT-51F'!Q77&lt;&gt;"",C5,"")</f>
        <v/>
      </c>
      <c r="D6" s="45"/>
      <c r="E6" s="45"/>
      <c r="F6" s="45"/>
      <c r="G6" s="45"/>
      <c r="H6" s="53" t="str">
        <f>IF('BT-51F'!Q77&lt;&gt;"",H5,"")</f>
        <v/>
      </c>
      <c r="I6" s="45" t="str">
        <f>IF('BT-51F'!Q77&lt;&gt;"",I5,"")</f>
        <v/>
      </c>
      <c r="J6" s="45" t="str">
        <f>IF('BT-51F'!Q77&lt;&gt;"",VLOOKUP('BT-51F'!J$13,コードM!A:C,3,FALSE),"")</f>
        <v/>
      </c>
      <c r="K6" s="45" t="str">
        <f>IF('BT-51F'!Q77&lt;&gt;"",K5,"")</f>
        <v/>
      </c>
      <c r="L6" s="53" t="str">
        <f>IF('BT-51F'!Q77&lt;&gt;"",L5,"")</f>
        <v/>
      </c>
      <c r="M6" s="53" t="str">
        <f>IF('BT-51F'!Q77&lt;&gt;"",M5,"")</f>
        <v/>
      </c>
      <c r="N6" s="53" t="str">
        <f>IF('BT-51F'!Q77&lt;&gt;"",N5,"")</f>
        <v/>
      </c>
      <c r="O6" s="53" t="str">
        <f>IF('BT-51F'!Q77&lt;&gt;"",O5,"")</f>
        <v/>
      </c>
      <c r="P6" s="53" t="str">
        <f>IF('BT-51F'!Q77&lt;&gt;"",P5,"")</f>
        <v/>
      </c>
      <c r="Q6" s="53" t="str">
        <f>IF('BT-51F'!Q77&lt;&gt;"",Q5,"")</f>
        <v/>
      </c>
      <c r="R6" s="53" t="str">
        <f>IF('BT-51F'!Q77&lt;&gt;"",R5,"")</f>
        <v/>
      </c>
      <c r="S6" s="45"/>
      <c r="T6" s="53" t="str">
        <f>IF('BT-51F'!Q77&lt;&gt;"",T5,"")</f>
        <v/>
      </c>
      <c r="U6" s="45" t="str">
        <f>IF('BT-51F'!Q77&lt;&gt;"",'BT-51F'!C77,"")</f>
        <v/>
      </c>
      <c r="V6" s="45" t="str">
        <f>IF('BT-51F'!Q77&lt;&gt;"",'BT-51F'!J77,"")</f>
        <v/>
      </c>
      <c r="W6" s="45" t="str">
        <f>IF('BT-51F'!Q77&lt;&gt;"",'BT-51F'!Q77,"")</f>
        <v/>
      </c>
      <c r="X6" s="45" t="str">
        <f t="shared" si="1"/>
        <v/>
      </c>
      <c r="Y6" s="45"/>
      <c r="Z6" s="45" t="str">
        <f>IF('BT-51F'!Q77&lt;&gt;"",Z5,"")</f>
        <v/>
      </c>
      <c r="AA6" s="45" t="str">
        <f>ASC(IF('BT-51F'!Q77&lt;&gt;"",'BT-51F'!AA77,""))</f>
        <v/>
      </c>
      <c r="AB6" s="45" t="str">
        <f t="shared" si="0"/>
        <v/>
      </c>
      <c r="AC6" s="45" t="str">
        <f>IF('BT-51F'!Q77&lt;&gt;"",AC5,"")</f>
        <v/>
      </c>
      <c r="AD6" s="45"/>
      <c r="AE6" s="45" t="str">
        <f>IF('BT-51F'!Q77&lt;&gt;"",AE5,"")</f>
        <v/>
      </c>
      <c r="AF6" s="45" t="str">
        <f>IF('BT-51F'!Q77&lt;&gt;"",AF5,"")</f>
        <v/>
      </c>
      <c r="AG6" s="45" t="str">
        <f>IF('BT-51F'!Q77&lt;&gt;"",AG5,"")</f>
        <v/>
      </c>
      <c r="AH6" s="45"/>
      <c r="AI6" s="45"/>
      <c r="AJ6" s="45"/>
      <c r="AK6" s="45" t="str">
        <f>IF('BT-51F'!Q77&lt;&gt;"",AK5,"")</f>
        <v/>
      </c>
      <c r="AL6" s="45" t="str">
        <f>IF('BT-51F'!Q77&lt;&gt;"",AL5,"")</f>
        <v/>
      </c>
      <c r="AM6" s="45" t="str">
        <f>IF('BT-51F'!Q77&lt;&gt;"",AM5,"")</f>
        <v/>
      </c>
      <c r="AN6" s="45" t="str">
        <f>IF('BT-51F'!Q77&lt;&gt;"",AN5,"")</f>
        <v/>
      </c>
      <c r="AO6" s="45" t="str">
        <f>IF('BT-51F'!Q77&lt;&gt;"",AO5,"")</f>
        <v/>
      </c>
      <c r="AP6" s="45" t="str">
        <f>IF('BT-51F'!Q77&lt;&gt;"",AP5,"")</f>
        <v/>
      </c>
      <c r="AQ6" s="45" t="str">
        <f>IF('BT-51F'!Q77&lt;&gt;"",AQ5,"")</f>
        <v/>
      </c>
      <c r="AR6" s="45" t="str">
        <f>IF('BT-51F'!Q77&lt;&gt;"",AR5,"")</f>
        <v/>
      </c>
      <c r="AS6" s="45" t="str">
        <f>IF('BT-51F'!Q77&lt;&gt;"",AS5,"")</f>
        <v/>
      </c>
      <c r="AT6" s="45" t="str">
        <f>IF('BT-51F'!Q77&lt;&gt;"",AT5,"")</f>
        <v/>
      </c>
      <c r="AU6" s="45" t="str">
        <f>IF('BT-51F'!Q77&lt;&gt;"",AU5,"")</f>
        <v/>
      </c>
      <c r="AV6" s="45" t="str">
        <f>IF('BT-51F'!Q77&lt;&gt;"",AV5,"")</f>
        <v/>
      </c>
      <c r="AW6" s="45" t="str">
        <f>IF('BT-51F'!Q77&lt;&gt;"",AW5,"")</f>
        <v/>
      </c>
      <c r="AX6" s="61" t="str">
        <f>IF('BT-51F'!Q77&lt;&gt;"",AX5,"")</f>
        <v/>
      </c>
      <c r="AY6" s="61" t="str">
        <f>IF('BT-51F'!Q77&lt;&gt;"",AY5,"")</f>
        <v/>
      </c>
      <c r="AZ6" s="62" t="str">
        <f>IF('BT-51F'!C77&lt;&gt;"",AZ5,"")</f>
        <v/>
      </c>
    </row>
    <row r="7" spans="1:52" s="55" customFormat="1" ht="20.25" customHeight="1" x14ac:dyDescent="0.15">
      <c r="A7" s="52" t="str">
        <f>IF('BT-51F'!Q78&lt;&gt;"",A6,"")</f>
        <v/>
      </c>
      <c r="B7" s="53" t="str">
        <f>IF('BT-51F'!Q78&lt;&gt;"",B6,"")</f>
        <v/>
      </c>
      <c r="C7" s="49" t="str">
        <f>IF('BT-51F'!Q78&lt;&gt;"",C6,"")</f>
        <v/>
      </c>
      <c r="D7" s="45"/>
      <c r="E7" s="45"/>
      <c r="F7" s="45"/>
      <c r="G7" s="45"/>
      <c r="H7" s="53" t="str">
        <f>IF('BT-51F'!Q78&lt;&gt;"",H6,"")</f>
        <v/>
      </c>
      <c r="I7" s="45" t="str">
        <f>IF('BT-51F'!Q78&lt;&gt;"",I6,"")</f>
        <v/>
      </c>
      <c r="J7" s="45" t="str">
        <f>IF('BT-51F'!Q78&lt;&gt;"",VLOOKUP('BT-51F'!J$13,コードM!A:C,3,FALSE),"")</f>
        <v/>
      </c>
      <c r="K7" s="45" t="str">
        <f>IF('BT-51F'!Q78&lt;&gt;"",K6,"")</f>
        <v/>
      </c>
      <c r="L7" s="53" t="str">
        <f>IF('BT-51F'!Q78&lt;&gt;"",L6,"")</f>
        <v/>
      </c>
      <c r="M7" s="53" t="str">
        <f>IF('BT-51F'!Q78&lt;&gt;"",M6,"")</f>
        <v/>
      </c>
      <c r="N7" s="53" t="str">
        <f>IF('BT-51F'!Q78&lt;&gt;"",N6,"")</f>
        <v/>
      </c>
      <c r="O7" s="53" t="str">
        <f>IF('BT-51F'!Q78&lt;&gt;"",O6,"")</f>
        <v/>
      </c>
      <c r="P7" s="53" t="str">
        <f>IF('BT-51F'!Q78&lt;&gt;"",P6,"")</f>
        <v/>
      </c>
      <c r="Q7" s="53" t="str">
        <f>IF('BT-51F'!Q78&lt;&gt;"",Q6,"")</f>
        <v/>
      </c>
      <c r="R7" s="53" t="str">
        <f>IF('BT-51F'!Q78&lt;&gt;"",R6,"")</f>
        <v/>
      </c>
      <c r="S7" s="45"/>
      <c r="T7" s="53" t="str">
        <f>IF('BT-51F'!Q78&lt;&gt;"",T6,"")</f>
        <v/>
      </c>
      <c r="U7" s="45" t="str">
        <f>IF('BT-51F'!Q78&lt;&gt;"",'BT-51F'!C78,"")</f>
        <v/>
      </c>
      <c r="V7" s="45" t="str">
        <f>IF('BT-51F'!Q78&lt;&gt;"",'BT-51F'!J78,"")</f>
        <v/>
      </c>
      <c r="W7" s="45" t="str">
        <f>IF('BT-51F'!Q78&lt;&gt;"",'BT-51F'!Q78,"")</f>
        <v/>
      </c>
      <c r="X7" s="45" t="str">
        <f t="shared" si="1"/>
        <v/>
      </c>
      <c r="Y7" s="45"/>
      <c r="Z7" s="45" t="str">
        <f>IF('BT-51F'!Q78&lt;&gt;"",Z6,"")</f>
        <v/>
      </c>
      <c r="AA7" s="45" t="str">
        <f>ASC(IF('BT-51F'!Q78&lt;&gt;"",'BT-51F'!AA78,""))</f>
        <v/>
      </c>
      <c r="AB7" s="45" t="str">
        <f t="shared" si="0"/>
        <v/>
      </c>
      <c r="AC7" s="45" t="str">
        <f>IF('BT-51F'!Q78&lt;&gt;"",AC6,"")</f>
        <v/>
      </c>
      <c r="AD7" s="45"/>
      <c r="AE7" s="45" t="str">
        <f>IF('BT-51F'!Q78&lt;&gt;"",AE6,"")</f>
        <v/>
      </c>
      <c r="AF7" s="45" t="str">
        <f>IF('BT-51F'!Q78&lt;&gt;"",AF6,"")</f>
        <v/>
      </c>
      <c r="AG7" s="45" t="str">
        <f>IF('BT-51F'!Q78&lt;&gt;"",AG6,"")</f>
        <v/>
      </c>
      <c r="AH7" s="45"/>
      <c r="AI7" s="45"/>
      <c r="AJ7" s="45"/>
      <c r="AK7" s="45" t="str">
        <f>IF('BT-51F'!Q78&lt;&gt;"",AK6,"")</f>
        <v/>
      </c>
      <c r="AL7" s="45" t="str">
        <f>IF('BT-51F'!Q78&lt;&gt;"",AL6,"")</f>
        <v/>
      </c>
      <c r="AM7" s="45" t="str">
        <f>IF('BT-51F'!Q78&lt;&gt;"",AM6,"")</f>
        <v/>
      </c>
      <c r="AN7" s="45" t="str">
        <f>IF('BT-51F'!Q78&lt;&gt;"",AN6,"")</f>
        <v/>
      </c>
      <c r="AO7" s="45" t="str">
        <f>IF('BT-51F'!Q78&lt;&gt;"",AO6,"")</f>
        <v/>
      </c>
      <c r="AP7" s="45" t="str">
        <f>IF('BT-51F'!Q78&lt;&gt;"",AP6,"")</f>
        <v/>
      </c>
      <c r="AQ7" s="45" t="str">
        <f>IF('BT-51F'!Q78&lt;&gt;"",AQ6,"")</f>
        <v/>
      </c>
      <c r="AR7" s="45" t="str">
        <f>IF('BT-51F'!Q78&lt;&gt;"",AR6,"")</f>
        <v/>
      </c>
      <c r="AS7" s="45" t="str">
        <f>IF('BT-51F'!Q78&lt;&gt;"",AS6,"")</f>
        <v/>
      </c>
      <c r="AT7" s="45" t="str">
        <f>IF('BT-51F'!Q78&lt;&gt;"",AT6,"")</f>
        <v/>
      </c>
      <c r="AU7" s="45" t="str">
        <f>IF('BT-51F'!Q78&lt;&gt;"",AU6,"")</f>
        <v/>
      </c>
      <c r="AV7" s="45" t="str">
        <f>IF('BT-51F'!Q78&lt;&gt;"",AV6,"")</f>
        <v/>
      </c>
      <c r="AW7" s="45" t="str">
        <f>IF('BT-51F'!Q78&lt;&gt;"",AW6,"")</f>
        <v/>
      </c>
      <c r="AX7" s="61" t="str">
        <f>IF('BT-51F'!Q78&lt;&gt;"",AX6,"")</f>
        <v/>
      </c>
      <c r="AY7" s="61" t="str">
        <f>IF('BT-51F'!Q78&lt;&gt;"",AY6,"")</f>
        <v/>
      </c>
      <c r="AZ7" s="62" t="str">
        <f>IF('BT-51F'!C78&lt;&gt;"",AZ6,"")</f>
        <v/>
      </c>
    </row>
    <row r="8" spans="1:52" s="55" customFormat="1" ht="20.25" customHeight="1" x14ac:dyDescent="0.15">
      <c r="A8" s="52" t="str">
        <f>IF('BT-51F'!Q79&lt;&gt;"",A7,"")</f>
        <v/>
      </c>
      <c r="B8" s="53" t="str">
        <f>IF('BT-51F'!Q79&lt;&gt;"",B7,"")</f>
        <v/>
      </c>
      <c r="C8" s="49" t="str">
        <f>IF('BT-51F'!Q79&lt;&gt;"",C7,"")</f>
        <v/>
      </c>
      <c r="D8" s="45"/>
      <c r="E8" s="45"/>
      <c r="F8" s="45"/>
      <c r="G8" s="45"/>
      <c r="H8" s="53" t="str">
        <f>IF('BT-51F'!Q79&lt;&gt;"",H7,"")</f>
        <v/>
      </c>
      <c r="I8" s="45" t="str">
        <f>IF('BT-51F'!Q79&lt;&gt;"",I7,"")</f>
        <v/>
      </c>
      <c r="J8" s="45" t="str">
        <f>IF('BT-51F'!Q79&lt;&gt;"",VLOOKUP('BT-51F'!J$13,コードM!A:C,3,FALSE),"")</f>
        <v/>
      </c>
      <c r="K8" s="45" t="str">
        <f>IF('BT-51F'!Q79&lt;&gt;"",K7,"")</f>
        <v/>
      </c>
      <c r="L8" s="53" t="str">
        <f>IF('BT-51F'!Q79&lt;&gt;"",L7,"")</f>
        <v/>
      </c>
      <c r="M8" s="53" t="str">
        <f>IF('BT-51F'!Q79&lt;&gt;"",M7,"")</f>
        <v/>
      </c>
      <c r="N8" s="53" t="str">
        <f>IF('BT-51F'!Q79&lt;&gt;"",N7,"")</f>
        <v/>
      </c>
      <c r="O8" s="53" t="str">
        <f>IF('BT-51F'!Q79&lt;&gt;"",O7,"")</f>
        <v/>
      </c>
      <c r="P8" s="53" t="str">
        <f>IF('BT-51F'!Q79&lt;&gt;"",P7,"")</f>
        <v/>
      </c>
      <c r="Q8" s="53" t="str">
        <f>IF('BT-51F'!Q79&lt;&gt;"",Q7,"")</f>
        <v/>
      </c>
      <c r="R8" s="53" t="str">
        <f>IF('BT-51F'!Q79&lt;&gt;"",R7,"")</f>
        <v/>
      </c>
      <c r="S8" s="45"/>
      <c r="T8" s="53" t="str">
        <f>IF('BT-51F'!Q79&lt;&gt;"",T7,"")</f>
        <v/>
      </c>
      <c r="U8" s="45" t="str">
        <f>IF('BT-51F'!Q79&lt;&gt;"",'BT-51F'!C79,"")</f>
        <v/>
      </c>
      <c r="V8" s="45" t="str">
        <f>IF('BT-51F'!Q79&lt;&gt;"",'BT-51F'!J79,"")</f>
        <v/>
      </c>
      <c r="W8" s="45" t="str">
        <f>IF('BT-51F'!Q79&lt;&gt;"",'BT-51F'!Q79,"")</f>
        <v/>
      </c>
      <c r="X8" s="45" t="str">
        <f t="shared" si="1"/>
        <v/>
      </c>
      <c r="Y8" s="45"/>
      <c r="Z8" s="45" t="str">
        <f>IF('BT-51F'!Q79&lt;&gt;"",Z7,"")</f>
        <v/>
      </c>
      <c r="AA8" s="45" t="str">
        <f>ASC(IF('BT-51F'!Q79&lt;&gt;"",'BT-51F'!AA79,""))</f>
        <v/>
      </c>
      <c r="AB8" s="45" t="str">
        <f t="shared" si="0"/>
        <v/>
      </c>
      <c r="AC8" s="45" t="str">
        <f>IF('BT-51F'!Q79&lt;&gt;"",AC7,"")</f>
        <v/>
      </c>
      <c r="AD8" s="45"/>
      <c r="AE8" s="45" t="str">
        <f>IF('BT-51F'!Q79&lt;&gt;"",AE7,"")</f>
        <v/>
      </c>
      <c r="AF8" s="45" t="str">
        <f>IF('BT-51F'!Q79&lt;&gt;"",AF7,"")</f>
        <v/>
      </c>
      <c r="AG8" s="45" t="str">
        <f>IF('BT-51F'!Q79&lt;&gt;"",AG7,"")</f>
        <v/>
      </c>
      <c r="AH8" s="45"/>
      <c r="AI8" s="45"/>
      <c r="AJ8" s="45"/>
      <c r="AK8" s="45" t="str">
        <f>IF('BT-51F'!Q79&lt;&gt;"",AK7,"")</f>
        <v/>
      </c>
      <c r="AL8" s="45" t="str">
        <f>IF('BT-51F'!Q79&lt;&gt;"",AL7,"")</f>
        <v/>
      </c>
      <c r="AM8" s="45" t="str">
        <f>IF('BT-51F'!Q79&lt;&gt;"",AM7,"")</f>
        <v/>
      </c>
      <c r="AN8" s="45" t="str">
        <f>IF('BT-51F'!Q79&lt;&gt;"",AN7,"")</f>
        <v/>
      </c>
      <c r="AO8" s="45" t="str">
        <f>IF('BT-51F'!Q79&lt;&gt;"",AO7,"")</f>
        <v/>
      </c>
      <c r="AP8" s="45" t="str">
        <f>IF('BT-51F'!Q79&lt;&gt;"",AP7,"")</f>
        <v/>
      </c>
      <c r="AQ8" s="45" t="str">
        <f>IF('BT-51F'!Q79&lt;&gt;"",AQ7,"")</f>
        <v/>
      </c>
      <c r="AR8" s="45" t="str">
        <f>IF('BT-51F'!Q79&lt;&gt;"",AR7,"")</f>
        <v/>
      </c>
      <c r="AS8" s="45" t="str">
        <f>IF('BT-51F'!Q79&lt;&gt;"",AS7,"")</f>
        <v/>
      </c>
      <c r="AT8" s="45" t="str">
        <f>IF('BT-51F'!Q79&lt;&gt;"",AT7,"")</f>
        <v/>
      </c>
      <c r="AU8" s="45" t="str">
        <f>IF('BT-51F'!Q79&lt;&gt;"",AU7,"")</f>
        <v/>
      </c>
      <c r="AV8" s="45" t="str">
        <f>IF('BT-51F'!Q79&lt;&gt;"",AV7,"")</f>
        <v/>
      </c>
      <c r="AW8" s="45" t="str">
        <f>IF('BT-51F'!Q79&lt;&gt;"",AW7,"")</f>
        <v/>
      </c>
      <c r="AX8" s="61" t="str">
        <f>IF('BT-51F'!Q79&lt;&gt;"",AX7,"")</f>
        <v/>
      </c>
      <c r="AY8" s="61" t="str">
        <f>IF('BT-51F'!Q79&lt;&gt;"",AY7,"")</f>
        <v/>
      </c>
      <c r="AZ8" s="62" t="str">
        <f>IF('BT-51F'!C79&lt;&gt;"",AZ7,"")</f>
        <v/>
      </c>
    </row>
    <row r="9" spans="1:52" s="55" customFormat="1" ht="20.25" customHeight="1" x14ac:dyDescent="0.15">
      <c r="A9" s="52" t="str">
        <f>IF('BT-51F'!Q80&lt;&gt;"",A8,"")</f>
        <v/>
      </c>
      <c r="B9" s="53" t="str">
        <f>IF('BT-51F'!Q80&lt;&gt;"",B8,"")</f>
        <v/>
      </c>
      <c r="C9" s="49" t="str">
        <f>IF('BT-51F'!Q80&lt;&gt;"",C8,"")</f>
        <v/>
      </c>
      <c r="D9" s="45"/>
      <c r="E9" s="45"/>
      <c r="F9" s="45"/>
      <c r="G9" s="45"/>
      <c r="H9" s="53" t="str">
        <f>IF('BT-51F'!Q80&lt;&gt;"",H8,"")</f>
        <v/>
      </c>
      <c r="I9" s="45" t="str">
        <f>IF('BT-51F'!Q80&lt;&gt;"",I8,"")</f>
        <v/>
      </c>
      <c r="J9" s="45" t="str">
        <f>IF('BT-51F'!Q80&lt;&gt;"",VLOOKUP('BT-51F'!J$13,コードM!A:C,3,FALSE),"")</f>
        <v/>
      </c>
      <c r="K9" s="45" t="str">
        <f>IF('BT-51F'!Q80&lt;&gt;"",K8,"")</f>
        <v/>
      </c>
      <c r="L9" s="53" t="str">
        <f>IF('BT-51F'!Q80&lt;&gt;"",L8,"")</f>
        <v/>
      </c>
      <c r="M9" s="53" t="str">
        <f>IF('BT-51F'!Q80&lt;&gt;"",M8,"")</f>
        <v/>
      </c>
      <c r="N9" s="53" t="str">
        <f>IF('BT-51F'!Q80&lt;&gt;"",N8,"")</f>
        <v/>
      </c>
      <c r="O9" s="53" t="str">
        <f>IF('BT-51F'!Q80&lt;&gt;"",O8,"")</f>
        <v/>
      </c>
      <c r="P9" s="53" t="str">
        <f>IF('BT-51F'!Q80&lt;&gt;"",P8,"")</f>
        <v/>
      </c>
      <c r="Q9" s="53" t="str">
        <f>IF('BT-51F'!Q80&lt;&gt;"",Q8,"")</f>
        <v/>
      </c>
      <c r="R9" s="53" t="str">
        <f>IF('BT-51F'!Q80&lt;&gt;"",R8,"")</f>
        <v/>
      </c>
      <c r="S9" s="45"/>
      <c r="T9" s="53" t="str">
        <f>IF('BT-51F'!Q80&lt;&gt;"",T8,"")</f>
        <v/>
      </c>
      <c r="U9" s="45" t="str">
        <f>IF('BT-51F'!Q80&lt;&gt;"",'BT-51F'!C80,"")</f>
        <v/>
      </c>
      <c r="V9" s="45" t="str">
        <f>IF('BT-51F'!Q80&lt;&gt;"",'BT-51F'!J80,"")</f>
        <v/>
      </c>
      <c r="W9" s="45" t="str">
        <f>IF('BT-51F'!Q80&lt;&gt;"",'BT-51F'!Q80,"")</f>
        <v/>
      </c>
      <c r="X9" s="45" t="str">
        <f t="shared" si="1"/>
        <v/>
      </c>
      <c r="Y9" s="45"/>
      <c r="Z9" s="45" t="str">
        <f>IF('BT-51F'!Q80&lt;&gt;"",Z8,"")</f>
        <v/>
      </c>
      <c r="AA9" s="45" t="str">
        <f>ASC(IF('BT-51F'!Q80&lt;&gt;"",'BT-51F'!AA80,""))</f>
        <v/>
      </c>
      <c r="AB9" s="45" t="str">
        <f t="shared" si="0"/>
        <v/>
      </c>
      <c r="AC9" s="45" t="str">
        <f>IF('BT-51F'!Q80&lt;&gt;"",AC8,"")</f>
        <v/>
      </c>
      <c r="AD9" s="45"/>
      <c r="AE9" s="45" t="str">
        <f>IF('BT-51F'!Q80&lt;&gt;"",AE8,"")</f>
        <v/>
      </c>
      <c r="AF9" s="45" t="str">
        <f>IF('BT-51F'!Q80&lt;&gt;"",AF8,"")</f>
        <v/>
      </c>
      <c r="AG9" s="45" t="str">
        <f>IF('BT-51F'!Q80&lt;&gt;"",AG8,"")</f>
        <v/>
      </c>
      <c r="AH9" s="45"/>
      <c r="AI9" s="45"/>
      <c r="AJ9" s="45"/>
      <c r="AK9" s="45" t="str">
        <f>IF('BT-51F'!Q80&lt;&gt;"",AK8,"")</f>
        <v/>
      </c>
      <c r="AL9" s="45" t="str">
        <f>IF('BT-51F'!Q80&lt;&gt;"",AL8,"")</f>
        <v/>
      </c>
      <c r="AM9" s="45" t="str">
        <f>IF('BT-51F'!Q80&lt;&gt;"",AM8,"")</f>
        <v/>
      </c>
      <c r="AN9" s="45" t="str">
        <f>IF('BT-51F'!Q80&lt;&gt;"",AN8,"")</f>
        <v/>
      </c>
      <c r="AO9" s="45" t="str">
        <f>IF('BT-51F'!Q80&lt;&gt;"",AO8,"")</f>
        <v/>
      </c>
      <c r="AP9" s="45" t="str">
        <f>IF('BT-51F'!Q80&lt;&gt;"",AP8,"")</f>
        <v/>
      </c>
      <c r="AQ9" s="45" t="str">
        <f>IF('BT-51F'!Q80&lt;&gt;"",AQ8,"")</f>
        <v/>
      </c>
      <c r="AR9" s="45" t="str">
        <f>IF('BT-51F'!Q80&lt;&gt;"",AR8,"")</f>
        <v/>
      </c>
      <c r="AS9" s="45" t="str">
        <f>IF('BT-51F'!Q80&lt;&gt;"",AS8,"")</f>
        <v/>
      </c>
      <c r="AT9" s="45" t="str">
        <f>IF('BT-51F'!Q80&lt;&gt;"",AT8,"")</f>
        <v/>
      </c>
      <c r="AU9" s="45" t="str">
        <f>IF('BT-51F'!Q80&lt;&gt;"",AU8,"")</f>
        <v/>
      </c>
      <c r="AV9" s="45" t="str">
        <f>IF('BT-51F'!Q80&lt;&gt;"",AV8,"")</f>
        <v/>
      </c>
      <c r="AW9" s="45" t="str">
        <f>IF('BT-51F'!Q80&lt;&gt;"",AW8,"")</f>
        <v/>
      </c>
      <c r="AX9" s="61" t="str">
        <f>IF('BT-51F'!Q80&lt;&gt;"",AX8,"")</f>
        <v/>
      </c>
      <c r="AY9" s="61" t="str">
        <f>IF('BT-51F'!Q80&lt;&gt;"",AY8,"")</f>
        <v/>
      </c>
      <c r="AZ9" s="62" t="str">
        <f>IF('BT-51F'!C80&lt;&gt;"",AZ8,"")</f>
        <v/>
      </c>
    </row>
    <row r="10" spans="1:52" s="55" customFormat="1" ht="20.25" customHeight="1" x14ac:dyDescent="0.15">
      <c r="A10" s="52" t="str">
        <f>IF('BT-51F'!Q81&lt;&gt;"",A9,"")</f>
        <v/>
      </c>
      <c r="B10" s="53" t="str">
        <f>IF('BT-51F'!Q81&lt;&gt;"",B9,"")</f>
        <v/>
      </c>
      <c r="C10" s="49" t="str">
        <f>IF('BT-51F'!Q81&lt;&gt;"",C9,"")</f>
        <v/>
      </c>
      <c r="D10" s="45"/>
      <c r="E10" s="45"/>
      <c r="F10" s="45"/>
      <c r="G10" s="45"/>
      <c r="H10" s="53" t="str">
        <f>IF('BT-51F'!Q81&lt;&gt;"",H9,"")</f>
        <v/>
      </c>
      <c r="I10" s="45" t="str">
        <f>IF('BT-51F'!Q81&lt;&gt;"",I9,"")</f>
        <v/>
      </c>
      <c r="J10" s="45" t="str">
        <f>IF('BT-51F'!Q81&lt;&gt;"",VLOOKUP('BT-51F'!J$13,コードM!A:C,3,FALSE),"")</f>
        <v/>
      </c>
      <c r="K10" s="45" t="str">
        <f>IF('BT-51F'!Q81&lt;&gt;"",K9,"")</f>
        <v/>
      </c>
      <c r="L10" s="53" t="str">
        <f>IF('BT-51F'!Q81&lt;&gt;"",L9,"")</f>
        <v/>
      </c>
      <c r="M10" s="53" t="str">
        <f>IF('BT-51F'!Q81&lt;&gt;"",M9,"")</f>
        <v/>
      </c>
      <c r="N10" s="53" t="str">
        <f>IF('BT-51F'!Q81&lt;&gt;"",N9,"")</f>
        <v/>
      </c>
      <c r="O10" s="53" t="str">
        <f>IF('BT-51F'!Q81&lt;&gt;"",O9,"")</f>
        <v/>
      </c>
      <c r="P10" s="53" t="str">
        <f>IF('BT-51F'!Q81&lt;&gt;"",P9,"")</f>
        <v/>
      </c>
      <c r="Q10" s="53" t="str">
        <f>IF('BT-51F'!Q81&lt;&gt;"",Q9,"")</f>
        <v/>
      </c>
      <c r="R10" s="53" t="str">
        <f>IF('BT-51F'!Q81&lt;&gt;"",R9,"")</f>
        <v/>
      </c>
      <c r="S10" s="45"/>
      <c r="T10" s="53" t="str">
        <f>IF('BT-51F'!Q81&lt;&gt;"",T9,"")</f>
        <v/>
      </c>
      <c r="U10" s="45" t="str">
        <f>IF('BT-51F'!Q81&lt;&gt;"",'BT-51F'!C81,"")</f>
        <v/>
      </c>
      <c r="V10" s="45" t="str">
        <f>IF('BT-51F'!Q81&lt;&gt;"",'BT-51F'!J81,"")</f>
        <v/>
      </c>
      <c r="W10" s="45" t="str">
        <f>IF('BT-51F'!Q81&lt;&gt;"",'BT-51F'!Q81,"")</f>
        <v/>
      </c>
      <c r="X10" s="45" t="str">
        <f t="shared" si="1"/>
        <v/>
      </c>
      <c r="Y10" s="45"/>
      <c r="Z10" s="45" t="str">
        <f>IF('BT-51F'!Q81&lt;&gt;"",Z9,"")</f>
        <v/>
      </c>
      <c r="AA10" s="45" t="str">
        <f>ASC(IF('BT-51F'!Q81&lt;&gt;"",'BT-51F'!AA81,""))</f>
        <v/>
      </c>
      <c r="AB10" s="45" t="str">
        <f t="shared" si="0"/>
        <v/>
      </c>
      <c r="AC10" s="45" t="str">
        <f>IF('BT-51F'!Q81&lt;&gt;"",AC9,"")</f>
        <v/>
      </c>
      <c r="AD10" s="45"/>
      <c r="AE10" s="45" t="str">
        <f>IF('BT-51F'!Q81&lt;&gt;"",AE9,"")</f>
        <v/>
      </c>
      <c r="AF10" s="45" t="str">
        <f>IF('BT-51F'!Q81&lt;&gt;"",AF9,"")</f>
        <v/>
      </c>
      <c r="AG10" s="45" t="str">
        <f>IF('BT-51F'!Q81&lt;&gt;"",AG9,"")</f>
        <v/>
      </c>
      <c r="AH10" s="45"/>
      <c r="AI10" s="45"/>
      <c r="AJ10" s="45"/>
      <c r="AK10" s="45" t="str">
        <f>IF('BT-51F'!Q81&lt;&gt;"",AK9,"")</f>
        <v/>
      </c>
      <c r="AL10" s="45" t="str">
        <f>IF('BT-51F'!Q81&lt;&gt;"",AL9,"")</f>
        <v/>
      </c>
      <c r="AM10" s="45" t="str">
        <f>IF('BT-51F'!Q81&lt;&gt;"",AM9,"")</f>
        <v/>
      </c>
      <c r="AN10" s="45" t="str">
        <f>IF('BT-51F'!Q81&lt;&gt;"",AN9,"")</f>
        <v/>
      </c>
      <c r="AO10" s="45" t="str">
        <f>IF('BT-51F'!Q81&lt;&gt;"",AO9,"")</f>
        <v/>
      </c>
      <c r="AP10" s="45" t="str">
        <f>IF('BT-51F'!Q81&lt;&gt;"",AP9,"")</f>
        <v/>
      </c>
      <c r="AQ10" s="45" t="str">
        <f>IF('BT-51F'!Q81&lt;&gt;"",AQ9,"")</f>
        <v/>
      </c>
      <c r="AR10" s="45" t="str">
        <f>IF('BT-51F'!Q81&lt;&gt;"",AR9,"")</f>
        <v/>
      </c>
      <c r="AS10" s="45" t="str">
        <f>IF('BT-51F'!Q81&lt;&gt;"",AS9,"")</f>
        <v/>
      </c>
      <c r="AT10" s="45" t="str">
        <f>IF('BT-51F'!Q81&lt;&gt;"",AT9,"")</f>
        <v/>
      </c>
      <c r="AU10" s="45" t="str">
        <f>IF('BT-51F'!Q81&lt;&gt;"",AU9,"")</f>
        <v/>
      </c>
      <c r="AV10" s="45" t="str">
        <f>IF('BT-51F'!Q81&lt;&gt;"",AV9,"")</f>
        <v/>
      </c>
      <c r="AW10" s="45" t="str">
        <f>IF('BT-51F'!Q81&lt;&gt;"",AW9,"")</f>
        <v/>
      </c>
      <c r="AX10" s="61" t="str">
        <f>IF('BT-51F'!Q81&lt;&gt;"",AX9,"")</f>
        <v/>
      </c>
      <c r="AY10" s="61" t="str">
        <f>IF('BT-51F'!Q81&lt;&gt;"",AY9,"")</f>
        <v/>
      </c>
      <c r="AZ10" s="62" t="str">
        <f>IF('BT-51F'!C81&lt;&gt;"",AZ9,"")</f>
        <v/>
      </c>
    </row>
    <row r="11" spans="1:52" s="55" customFormat="1" ht="15.75" x14ac:dyDescent="0.15">
      <c r="A11" s="52" t="str">
        <f>IF('BT-51F'!Q82&lt;&gt;"",A10,"")</f>
        <v/>
      </c>
      <c r="B11" s="53" t="str">
        <f>IF('BT-51F'!Q82&lt;&gt;"",B10,"")</f>
        <v/>
      </c>
      <c r="C11" s="49" t="str">
        <f>IF('BT-51F'!Q82&lt;&gt;"",C10,"")</f>
        <v/>
      </c>
      <c r="H11" s="53" t="str">
        <f>IF('BT-51F'!Q82&lt;&gt;"",H10,"")</f>
        <v/>
      </c>
      <c r="I11" s="45" t="str">
        <f>IF('BT-51F'!Q82&lt;&gt;"",I10,"")</f>
        <v/>
      </c>
      <c r="J11" s="45" t="str">
        <f>IF('BT-51F'!Q82&lt;&gt;"",VLOOKUP('BT-51F'!J$13,コードM!A:C,3,FALSE),"")</f>
        <v/>
      </c>
      <c r="K11" s="45" t="str">
        <f>IF('BT-51F'!Q82&lt;&gt;"",K10,"")</f>
        <v/>
      </c>
      <c r="L11" s="53" t="str">
        <f>IF('BT-51F'!Q82&lt;&gt;"",L10,"")</f>
        <v/>
      </c>
      <c r="M11" s="53" t="str">
        <f>IF('BT-51F'!Q82&lt;&gt;"",M10,"")</f>
        <v/>
      </c>
      <c r="N11" s="53" t="str">
        <f>IF('BT-51F'!Q82&lt;&gt;"",N10,"")</f>
        <v/>
      </c>
      <c r="O11" s="53" t="str">
        <f>IF('BT-51F'!Q82&lt;&gt;"",O10,"")</f>
        <v/>
      </c>
      <c r="P11" s="53" t="str">
        <f>IF('BT-51F'!Q82&lt;&gt;"",P10,"")</f>
        <v/>
      </c>
      <c r="Q11" s="53" t="str">
        <f>IF('BT-51F'!Q82&lt;&gt;"",Q10,"")</f>
        <v/>
      </c>
      <c r="R11" s="53" t="str">
        <f>IF('BT-51F'!Q82&lt;&gt;"",R10,"")</f>
        <v/>
      </c>
      <c r="S11" s="45"/>
      <c r="T11" s="53" t="str">
        <f>IF('BT-51F'!Q82&lt;&gt;"",T10,"")</f>
        <v/>
      </c>
      <c r="U11" s="45" t="str">
        <f>IF('BT-51F'!Q82&lt;&gt;"",'BT-51F'!C82,"")</f>
        <v/>
      </c>
      <c r="V11" s="45" t="str">
        <f>IF('BT-51F'!Q82&lt;&gt;"",'BT-51F'!J82,"")</f>
        <v/>
      </c>
      <c r="W11" s="45" t="str">
        <f>IF('BT-51F'!Q82&lt;&gt;"",'BT-51F'!Q82,"")</f>
        <v/>
      </c>
      <c r="X11" s="45" t="str">
        <f t="shared" si="1"/>
        <v/>
      </c>
      <c r="Z11" s="45" t="str">
        <f>IF('BT-51F'!Q82&lt;&gt;"",Z10,"")</f>
        <v/>
      </c>
      <c r="AA11" s="45" t="str">
        <f>ASC(IF('BT-51F'!Q82&lt;&gt;"",'BT-51F'!AA82,""))</f>
        <v/>
      </c>
      <c r="AB11" s="45" t="str">
        <f t="shared" si="0"/>
        <v/>
      </c>
      <c r="AC11" s="45" t="str">
        <f>IF('BT-51F'!Q82&lt;&gt;"",AC10,"")</f>
        <v/>
      </c>
      <c r="AE11" s="45" t="str">
        <f>IF('BT-51F'!Q82&lt;&gt;"",AE10,"")</f>
        <v/>
      </c>
      <c r="AF11" s="45" t="str">
        <f>IF('BT-51F'!Q82&lt;&gt;"",AF10,"")</f>
        <v/>
      </c>
      <c r="AG11" s="45" t="str">
        <f>IF('BT-51F'!Q82&lt;&gt;"",AG10,"")</f>
        <v/>
      </c>
      <c r="AH11" s="45"/>
      <c r="AI11" s="45"/>
      <c r="AJ11" s="45"/>
      <c r="AK11" s="45" t="str">
        <f>IF('BT-51F'!Q82&lt;&gt;"",AK10,"")</f>
        <v/>
      </c>
      <c r="AL11" s="45" t="str">
        <f>IF('BT-51F'!Q82&lt;&gt;"",AL10,"")</f>
        <v/>
      </c>
      <c r="AM11" s="45" t="str">
        <f>IF('BT-51F'!Q82&lt;&gt;"",AM10,"")</f>
        <v/>
      </c>
      <c r="AN11" s="45" t="str">
        <f>IF('BT-51F'!Q82&lt;&gt;"",AN10,"")</f>
        <v/>
      </c>
      <c r="AO11" s="45" t="str">
        <f>IF('BT-51F'!Q82&lt;&gt;"",AO10,"")</f>
        <v/>
      </c>
      <c r="AP11" s="45" t="str">
        <f>IF('BT-51F'!Q82&lt;&gt;"",AP10,"")</f>
        <v/>
      </c>
      <c r="AQ11" s="45" t="str">
        <f>IF('BT-51F'!Q82&lt;&gt;"",AQ10,"")</f>
        <v/>
      </c>
      <c r="AR11" s="45" t="str">
        <f>IF('BT-51F'!Q82&lt;&gt;"",AR10,"")</f>
        <v/>
      </c>
      <c r="AS11" s="45" t="str">
        <f>IF('BT-51F'!Q82&lt;&gt;"",AS10,"")</f>
        <v/>
      </c>
      <c r="AT11" s="45" t="str">
        <f>IF('BT-51F'!Q82&lt;&gt;"",AT10,"")</f>
        <v/>
      </c>
      <c r="AU11" s="45" t="str">
        <f>IF('BT-51F'!Q82&lt;&gt;"",AU10,"")</f>
        <v/>
      </c>
      <c r="AV11" s="45" t="str">
        <f>IF('BT-51F'!Q82&lt;&gt;"",AV10,"")</f>
        <v/>
      </c>
      <c r="AW11" s="45" t="str">
        <f>IF('BT-51F'!Q82&lt;&gt;"",AW10,"")</f>
        <v/>
      </c>
      <c r="AX11" s="61" t="str">
        <f>IF('BT-51F'!Q82&lt;&gt;"",AX10,"")</f>
        <v/>
      </c>
      <c r="AY11" s="61" t="str">
        <f>IF('BT-51F'!Q82&lt;&gt;"",AY10,"")</f>
        <v/>
      </c>
      <c r="AZ11" s="62" t="str">
        <f>IF('BT-51F'!C82&lt;&gt;"",AZ10,"")</f>
        <v/>
      </c>
    </row>
    <row r="12" spans="1:52" s="55" customFormat="1" ht="15.75" x14ac:dyDescent="0.15">
      <c r="A12" s="52" t="str">
        <f>IF('BT-51F'!Q83&lt;&gt;"",A11,"")</f>
        <v/>
      </c>
      <c r="B12" s="53" t="str">
        <f>IF('BT-51F'!Q83&lt;&gt;"",B11,"")</f>
        <v/>
      </c>
      <c r="C12" s="49" t="str">
        <f>IF('BT-51F'!Q83&lt;&gt;"",C11,"")</f>
        <v/>
      </c>
      <c r="H12" s="53" t="str">
        <f>IF('BT-51F'!Q83&lt;&gt;"",H11,"")</f>
        <v/>
      </c>
      <c r="I12" s="45" t="str">
        <f>IF('BT-51F'!Q83&lt;&gt;"",I11,"")</f>
        <v/>
      </c>
      <c r="J12" s="45" t="str">
        <f>IF('BT-51F'!Q83&lt;&gt;"",VLOOKUP('BT-51F'!J$13,コードM!A:C,3,FALSE),"")</f>
        <v/>
      </c>
      <c r="K12" s="45" t="str">
        <f>IF('BT-51F'!Q83&lt;&gt;"",K11,"")</f>
        <v/>
      </c>
      <c r="L12" s="53" t="str">
        <f>IF('BT-51F'!Q83&lt;&gt;"",L11,"")</f>
        <v/>
      </c>
      <c r="M12" s="53" t="str">
        <f>IF('BT-51F'!Q83&lt;&gt;"",M11,"")</f>
        <v/>
      </c>
      <c r="N12" s="53" t="str">
        <f>IF('BT-51F'!Q83&lt;&gt;"",N11,"")</f>
        <v/>
      </c>
      <c r="O12" s="53" t="str">
        <f>IF('BT-51F'!Q83&lt;&gt;"",O11,"")</f>
        <v/>
      </c>
      <c r="P12" s="53" t="str">
        <f>IF('BT-51F'!Q83&lt;&gt;"",P11,"")</f>
        <v/>
      </c>
      <c r="Q12" s="53" t="str">
        <f>IF('BT-51F'!Q83&lt;&gt;"",Q11,"")</f>
        <v/>
      </c>
      <c r="R12" s="53" t="str">
        <f>IF('BT-51F'!Q83&lt;&gt;"",R11,"")</f>
        <v/>
      </c>
      <c r="S12" s="45"/>
      <c r="T12" s="53" t="str">
        <f>IF('BT-51F'!Q83&lt;&gt;"",T11,"")</f>
        <v/>
      </c>
      <c r="U12" s="45" t="str">
        <f>IF('BT-51F'!Q83&lt;&gt;"",'BT-51F'!C83,"")</f>
        <v/>
      </c>
      <c r="V12" s="45" t="str">
        <f>IF('BT-51F'!Q83&lt;&gt;"",'BT-51F'!J83,"")</f>
        <v/>
      </c>
      <c r="W12" s="45" t="str">
        <f>IF('BT-51F'!Q83&lt;&gt;"",'BT-51F'!Q83,"")</f>
        <v/>
      </c>
      <c r="X12" s="45" t="str">
        <f t="shared" si="1"/>
        <v/>
      </c>
      <c r="Z12" s="45" t="str">
        <f>IF('BT-51F'!Q83&lt;&gt;"",Z11,"")</f>
        <v/>
      </c>
      <c r="AA12" s="45" t="str">
        <f>ASC(IF('BT-51F'!Q83&lt;&gt;"",'BT-51F'!AA83,""))</f>
        <v/>
      </c>
      <c r="AB12" s="45" t="str">
        <f t="shared" si="0"/>
        <v/>
      </c>
      <c r="AC12" s="45" t="str">
        <f>IF('BT-51F'!Q83&lt;&gt;"",AC11,"")</f>
        <v/>
      </c>
      <c r="AE12" s="45" t="str">
        <f>IF('BT-51F'!Q83&lt;&gt;"",AE11,"")</f>
        <v/>
      </c>
      <c r="AF12" s="45" t="str">
        <f>IF('BT-51F'!Q83&lt;&gt;"",AF11,"")</f>
        <v/>
      </c>
      <c r="AG12" s="45" t="str">
        <f>IF('BT-51F'!Q83&lt;&gt;"",AG11,"")</f>
        <v/>
      </c>
      <c r="AH12" s="45"/>
      <c r="AI12" s="45"/>
      <c r="AJ12" s="45"/>
      <c r="AK12" s="45" t="str">
        <f>IF('BT-51F'!Q83&lt;&gt;"",AK11,"")</f>
        <v/>
      </c>
      <c r="AL12" s="45" t="str">
        <f>IF('BT-51F'!Q83&lt;&gt;"",AL11,"")</f>
        <v/>
      </c>
      <c r="AM12" s="45" t="str">
        <f>IF('BT-51F'!Q83&lt;&gt;"",AM11,"")</f>
        <v/>
      </c>
      <c r="AN12" s="45" t="str">
        <f>IF('BT-51F'!Q83&lt;&gt;"",AN11,"")</f>
        <v/>
      </c>
      <c r="AO12" s="45" t="str">
        <f>IF('BT-51F'!Q83&lt;&gt;"",AO11,"")</f>
        <v/>
      </c>
      <c r="AP12" s="45" t="str">
        <f>IF('BT-51F'!Q83&lt;&gt;"",AP11,"")</f>
        <v/>
      </c>
      <c r="AQ12" s="45" t="str">
        <f>IF('BT-51F'!Q83&lt;&gt;"",AQ11,"")</f>
        <v/>
      </c>
      <c r="AR12" s="45" t="str">
        <f>IF('BT-51F'!Q83&lt;&gt;"",AR11,"")</f>
        <v/>
      </c>
      <c r="AS12" s="45" t="str">
        <f>IF('BT-51F'!Q83&lt;&gt;"",AS11,"")</f>
        <v/>
      </c>
      <c r="AT12" s="45" t="str">
        <f>IF('BT-51F'!Q83&lt;&gt;"",AT11,"")</f>
        <v/>
      </c>
      <c r="AU12" s="45" t="str">
        <f>IF('BT-51F'!Q83&lt;&gt;"",AU11,"")</f>
        <v/>
      </c>
      <c r="AV12" s="45" t="str">
        <f>IF('BT-51F'!Q83&lt;&gt;"",AV11,"")</f>
        <v/>
      </c>
      <c r="AW12" s="45" t="str">
        <f>IF('BT-51F'!Q83&lt;&gt;"",AW11,"")</f>
        <v/>
      </c>
      <c r="AX12" s="61" t="str">
        <f>IF('BT-51F'!Q83&lt;&gt;"",AX11,"")</f>
        <v/>
      </c>
      <c r="AY12" s="61" t="str">
        <f>IF('BT-51F'!Q83&lt;&gt;"",AY11,"")</f>
        <v/>
      </c>
      <c r="AZ12" s="62" t="str">
        <f>IF('BT-51F'!C83&lt;&gt;"",AZ11,"")</f>
        <v/>
      </c>
    </row>
    <row r="13" spans="1:52" s="55" customFormat="1" ht="15.75" x14ac:dyDescent="0.15">
      <c r="A13" s="52" t="str">
        <f>IF('BT-51F'!Q84&lt;&gt;"",A12,"")</f>
        <v/>
      </c>
      <c r="B13" s="53" t="str">
        <f>IF('BT-51F'!Q84&lt;&gt;"",B12,"")</f>
        <v/>
      </c>
      <c r="C13" s="49" t="str">
        <f>IF('BT-51F'!Q84&lt;&gt;"",C12,"")</f>
        <v/>
      </c>
      <c r="H13" s="53" t="str">
        <f>IF('BT-51F'!Q84&lt;&gt;"",H12,"")</f>
        <v/>
      </c>
      <c r="I13" s="45" t="str">
        <f>IF('BT-51F'!Q84&lt;&gt;"",I12,"")</f>
        <v/>
      </c>
      <c r="J13" s="45" t="str">
        <f>IF('BT-51F'!Q84&lt;&gt;"",VLOOKUP('BT-51F'!J$13,コードM!A:C,3,FALSE),"")</f>
        <v/>
      </c>
      <c r="K13" s="45" t="str">
        <f>IF('BT-51F'!Q84&lt;&gt;"",K12,"")</f>
        <v/>
      </c>
      <c r="L13" s="53" t="str">
        <f>IF('BT-51F'!Q84&lt;&gt;"",L12,"")</f>
        <v/>
      </c>
      <c r="M13" s="53" t="str">
        <f>IF('BT-51F'!Q84&lt;&gt;"",M12,"")</f>
        <v/>
      </c>
      <c r="N13" s="53" t="str">
        <f>IF('BT-51F'!Q84&lt;&gt;"",N12,"")</f>
        <v/>
      </c>
      <c r="O13" s="53" t="str">
        <f>IF('BT-51F'!Q84&lt;&gt;"",O12,"")</f>
        <v/>
      </c>
      <c r="P13" s="53" t="str">
        <f>IF('BT-51F'!Q84&lt;&gt;"",P12,"")</f>
        <v/>
      </c>
      <c r="Q13" s="53" t="str">
        <f>IF('BT-51F'!Q84&lt;&gt;"",Q12,"")</f>
        <v/>
      </c>
      <c r="R13" s="53" t="str">
        <f>IF('BT-51F'!Q84&lt;&gt;"",R12,"")</f>
        <v/>
      </c>
      <c r="S13" s="45"/>
      <c r="T13" s="53" t="str">
        <f>IF('BT-51F'!Q84&lt;&gt;"",T12,"")</f>
        <v/>
      </c>
      <c r="U13" s="45" t="str">
        <f>IF('BT-51F'!Q84&lt;&gt;"",'BT-51F'!C84,"")</f>
        <v/>
      </c>
      <c r="V13" s="45" t="str">
        <f>IF('BT-51F'!Q84&lt;&gt;"",'BT-51F'!J84,"")</f>
        <v/>
      </c>
      <c r="W13" s="45" t="str">
        <f>IF('BT-51F'!Q84&lt;&gt;"",'BT-51F'!Q84,"")</f>
        <v/>
      </c>
      <c r="X13" s="45" t="str">
        <f t="shared" si="1"/>
        <v/>
      </c>
      <c r="Z13" s="45" t="str">
        <f>IF('BT-51F'!Q84&lt;&gt;"",Z12,"")</f>
        <v/>
      </c>
      <c r="AA13" s="45" t="str">
        <f>ASC(IF('BT-51F'!Q84&lt;&gt;"",'BT-51F'!AA84,""))</f>
        <v/>
      </c>
      <c r="AB13" s="45" t="str">
        <f t="shared" si="0"/>
        <v/>
      </c>
      <c r="AC13" s="45" t="str">
        <f>IF('BT-51F'!Q84&lt;&gt;"",AC12,"")</f>
        <v/>
      </c>
      <c r="AE13" s="45" t="str">
        <f>IF('BT-51F'!Q84&lt;&gt;"",AE12,"")</f>
        <v/>
      </c>
      <c r="AF13" s="45" t="str">
        <f>IF('BT-51F'!Q84&lt;&gt;"",AF12,"")</f>
        <v/>
      </c>
      <c r="AG13" s="45" t="str">
        <f>IF('BT-51F'!Q84&lt;&gt;"",AG12,"")</f>
        <v/>
      </c>
      <c r="AH13" s="45"/>
      <c r="AI13" s="45"/>
      <c r="AJ13" s="45"/>
      <c r="AK13" s="45" t="str">
        <f>IF('BT-51F'!Q84&lt;&gt;"",AK12,"")</f>
        <v/>
      </c>
      <c r="AL13" s="45" t="str">
        <f>IF('BT-51F'!Q84&lt;&gt;"",AL12,"")</f>
        <v/>
      </c>
      <c r="AM13" s="45" t="str">
        <f>IF('BT-51F'!Q84&lt;&gt;"",AM12,"")</f>
        <v/>
      </c>
      <c r="AN13" s="45" t="str">
        <f>IF('BT-51F'!Q84&lt;&gt;"",AN12,"")</f>
        <v/>
      </c>
      <c r="AO13" s="45" t="str">
        <f>IF('BT-51F'!Q84&lt;&gt;"",AO12,"")</f>
        <v/>
      </c>
      <c r="AP13" s="45" t="str">
        <f>IF('BT-51F'!Q84&lt;&gt;"",AP12,"")</f>
        <v/>
      </c>
      <c r="AQ13" s="45" t="str">
        <f>IF('BT-51F'!Q84&lt;&gt;"",AQ12,"")</f>
        <v/>
      </c>
      <c r="AR13" s="45" t="str">
        <f>IF('BT-51F'!Q84&lt;&gt;"",AR12,"")</f>
        <v/>
      </c>
      <c r="AS13" s="45" t="str">
        <f>IF('BT-51F'!Q84&lt;&gt;"",AS12,"")</f>
        <v/>
      </c>
      <c r="AT13" s="45" t="str">
        <f>IF('BT-51F'!Q84&lt;&gt;"",AT12,"")</f>
        <v/>
      </c>
      <c r="AU13" s="45" t="str">
        <f>IF('BT-51F'!Q84&lt;&gt;"",AU12,"")</f>
        <v/>
      </c>
      <c r="AV13" s="45" t="str">
        <f>IF('BT-51F'!Q84&lt;&gt;"",AV12,"")</f>
        <v/>
      </c>
      <c r="AW13" s="45" t="str">
        <f>IF('BT-51F'!Q84&lt;&gt;"",AW12,"")</f>
        <v/>
      </c>
      <c r="AX13" s="61" t="str">
        <f>IF('BT-51F'!Q84&lt;&gt;"",AX12,"")</f>
        <v/>
      </c>
      <c r="AY13" s="61" t="str">
        <f>IF('BT-51F'!Q84&lt;&gt;"",AY12,"")</f>
        <v/>
      </c>
      <c r="AZ13" s="62" t="str">
        <f>IF('BT-51F'!C84&lt;&gt;"",AZ12,"")</f>
        <v/>
      </c>
    </row>
    <row r="14" spans="1:52" s="55" customFormat="1" ht="15.75" x14ac:dyDescent="0.15">
      <c r="A14" s="52" t="str">
        <f>IF('BT-51F'!Q85&lt;&gt;"",A13,"")</f>
        <v/>
      </c>
      <c r="B14" s="53" t="str">
        <f>IF('BT-51F'!Q85&lt;&gt;"",B13,"")</f>
        <v/>
      </c>
      <c r="C14" s="49" t="str">
        <f>IF('BT-51F'!Q85&lt;&gt;"",C13,"")</f>
        <v/>
      </c>
      <c r="H14" s="53" t="str">
        <f>IF('BT-51F'!Q85&lt;&gt;"",H13,"")</f>
        <v/>
      </c>
      <c r="I14" s="45" t="str">
        <f>IF('BT-51F'!Q85&lt;&gt;"",I13,"")</f>
        <v/>
      </c>
      <c r="J14" s="45" t="str">
        <f>IF('BT-51F'!Q85&lt;&gt;"",VLOOKUP('BT-51F'!J$13,コードM!A:C,3,FALSE),"")</f>
        <v/>
      </c>
      <c r="K14" s="45" t="str">
        <f>IF('BT-51F'!Q85&lt;&gt;"",K13,"")</f>
        <v/>
      </c>
      <c r="L14" s="53" t="str">
        <f>IF('BT-51F'!Q85&lt;&gt;"",L13,"")</f>
        <v/>
      </c>
      <c r="M14" s="53" t="str">
        <f>IF('BT-51F'!Q85&lt;&gt;"",M13,"")</f>
        <v/>
      </c>
      <c r="N14" s="53" t="str">
        <f>IF('BT-51F'!Q85&lt;&gt;"",N13,"")</f>
        <v/>
      </c>
      <c r="O14" s="53" t="str">
        <f>IF('BT-51F'!Q85&lt;&gt;"",O13,"")</f>
        <v/>
      </c>
      <c r="P14" s="53" t="str">
        <f>IF('BT-51F'!Q85&lt;&gt;"",P13,"")</f>
        <v/>
      </c>
      <c r="Q14" s="53" t="str">
        <f>IF('BT-51F'!Q85&lt;&gt;"",Q13,"")</f>
        <v/>
      </c>
      <c r="R14" s="53" t="str">
        <f>IF('BT-51F'!Q85&lt;&gt;"",R13,"")</f>
        <v/>
      </c>
      <c r="S14" s="45"/>
      <c r="T14" s="53" t="str">
        <f>IF('BT-51F'!Q85&lt;&gt;"",T13,"")</f>
        <v/>
      </c>
      <c r="U14" s="45" t="str">
        <f>IF('BT-51F'!Q85&lt;&gt;"",'BT-51F'!C85,"")</f>
        <v/>
      </c>
      <c r="V14" s="45" t="str">
        <f>IF('BT-51F'!Q85&lt;&gt;"",'BT-51F'!J85,"")</f>
        <v/>
      </c>
      <c r="W14" s="45" t="str">
        <f>IF('BT-51F'!Q85&lt;&gt;"",'BT-51F'!Q85,"")</f>
        <v/>
      </c>
      <c r="X14" s="45" t="str">
        <f t="shared" si="1"/>
        <v/>
      </c>
      <c r="Z14" s="45" t="str">
        <f>IF('BT-51F'!Q85&lt;&gt;"",Z13,"")</f>
        <v/>
      </c>
      <c r="AA14" s="45" t="str">
        <f>ASC(IF('BT-51F'!Q85&lt;&gt;"",'BT-51F'!AA85,""))</f>
        <v/>
      </c>
      <c r="AB14" s="45" t="str">
        <f t="shared" si="0"/>
        <v/>
      </c>
      <c r="AC14" s="45" t="str">
        <f>IF('BT-51F'!Q85&lt;&gt;"",AC13,"")</f>
        <v/>
      </c>
      <c r="AE14" s="45" t="str">
        <f>IF('BT-51F'!Q85&lt;&gt;"",AE13,"")</f>
        <v/>
      </c>
      <c r="AF14" s="45" t="str">
        <f>IF('BT-51F'!Q85&lt;&gt;"",AF13,"")</f>
        <v/>
      </c>
      <c r="AG14" s="45" t="str">
        <f>IF('BT-51F'!Q85&lt;&gt;"",AG13,"")</f>
        <v/>
      </c>
      <c r="AH14" s="45"/>
      <c r="AI14" s="45"/>
      <c r="AJ14" s="45"/>
      <c r="AK14" s="45" t="str">
        <f>IF('BT-51F'!Q85&lt;&gt;"",AK13,"")</f>
        <v/>
      </c>
      <c r="AL14" s="45" t="str">
        <f>IF('BT-51F'!Q85&lt;&gt;"",AL13,"")</f>
        <v/>
      </c>
      <c r="AM14" s="45" t="str">
        <f>IF('BT-51F'!Q85&lt;&gt;"",AM13,"")</f>
        <v/>
      </c>
      <c r="AN14" s="45" t="str">
        <f>IF('BT-51F'!Q85&lt;&gt;"",AN13,"")</f>
        <v/>
      </c>
      <c r="AO14" s="45" t="str">
        <f>IF('BT-51F'!Q85&lt;&gt;"",AO13,"")</f>
        <v/>
      </c>
      <c r="AP14" s="45" t="str">
        <f>IF('BT-51F'!Q85&lt;&gt;"",AP13,"")</f>
        <v/>
      </c>
      <c r="AQ14" s="45" t="str">
        <f>IF('BT-51F'!Q85&lt;&gt;"",AQ13,"")</f>
        <v/>
      </c>
      <c r="AR14" s="45" t="str">
        <f>IF('BT-51F'!Q85&lt;&gt;"",AR13,"")</f>
        <v/>
      </c>
      <c r="AS14" s="45" t="str">
        <f>IF('BT-51F'!Q85&lt;&gt;"",AS13,"")</f>
        <v/>
      </c>
      <c r="AT14" s="45" t="str">
        <f>IF('BT-51F'!Q85&lt;&gt;"",AT13,"")</f>
        <v/>
      </c>
      <c r="AU14" s="45" t="str">
        <f>IF('BT-51F'!Q85&lt;&gt;"",AU13,"")</f>
        <v/>
      </c>
      <c r="AV14" s="45" t="str">
        <f>IF('BT-51F'!Q85&lt;&gt;"",AV13,"")</f>
        <v/>
      </c>
      <c r="AW14" s="45" t="str">
        <f>IF('BT-51F'!Q85&lt;&gt;"",AW13,"")</f>
        <v/>
      </c>
      <c r="AX14" s="61" t="str">
        <f>IF('BT-51F'!Q85&lt;&gt;"",AX13,"")</f>
        <v/>
      </c>
      <c r="AY14" s="61" t="str">
        <f>IF('BT-51F'!Q85&lt;&gt;"",AY13,"")</f>
        <v/>
      </c>
      <c r="AZ14" s="62" t="str">
        <f>IF('BT-51F'!C85&lt;&gt;"",AZ13,"")</f>
        <v/>
      </c>
    </row>
    <row r="15" spans="1:52" s="55" customFormat="1" ht="15.75" x14ac:dyDescent="0.15">
      <c r="A15" s="52" t="str">
        <f>IF('BT-51F'!Q86&lt;&gt;"",A14,"")</f>
        <v/>
      </c>
      <c r="B15" s="53" t="str">
        <f>IF('BT-51F'!Q86&lt;&gt;"",B14,"")</f>
        <v/>
      </c>
      <c r="C15" s="49" t="str">
        <f>IF('BT-51F'!Q86&lt;&gt;"",C14,"")</f>
        <v/>
      </c>
      <c r="H15" s="53" t="str">
        <f>IF('BT-51F'!Q86&lt;&gt;"",H14,"")</f>
        <v/>
      </c>
      <c r="I15" s="45" t="str">
        <f>IF('BT-51F'!Q86&lt;&gt;"",I14,"")</f>
        <v/>
      </c>
      <c r="J15" s="45" t="str">
        <f>IF('BT-51F'!Q86&lt;&gt;"",VLOOKUP('BT-51F'!J$13,コードM!A:C,3,FALSE),"")</f>
        <v/>
      </c>
      <c r="K15" s="45" t="str">
        <f>IF('BT-51F'!Q86&lt;&gt;"",K14,"")</f>
        <v/>
      </c>
      <c r="L15" s="53" t="str">
        <f>IF('BT-51F'!Q86&lt;&gt;"",L14,"")</f>
        <v/>
      </c>
      <c r="M15" s="53" t="str">
        <f>IF('BT-51F'!Q86&lt;&gt;"",M14,"")</f>
        <v/>
      </c>
      <c r="N15" s="53" t="str">
        <f>IF('BT-51F'!Q86&lt;&gt;"",N14,"")</f>
        <v/>
      </c>
      <c r="O15" s="53" t="str">
        <f>IF('BT-51F'!Q86&lt;&gt;"",O14,"")</f>
        <v/>
      </c>
      <c r="P15" s="53" t="str">
        <f>IF('BT-51F'!Q86&lt;&gt;"",P14,"")</f>
        <v/>
      </c>
      <c r="Q15" s="53" t="str">
        <f>IF('BT-51F'!Q86&lt;&gt;"",Q14,"")</f>
        <v/>
      </c>
      <c r="R15" s="53" t="str">
        <f>IF('BT-51F'!Q86&lt;&gt;"",R14,"")</f>
        <v/>
      </c>
      <c r="S15" s="45"/>
      <c r="T15" s="53" t="str">
        <f>IF('BT-51F'!Q86&lt;&gt;"",T14,"")</f>
        <v/>
      </c>
      <c r="U15" s="45" t="str">
        <f>IF('BT-51F'!Q86&lt;&gt;"",'BT-51F'!C86,"")</f>
        <v/>
      </c>
      <c r="V15" s="45" t="str">
        <f>IF('BT-51F'!Q86&lt;&gt;"",'BT-51F'!J86,"")</f>
        <v/>
      </c>
      <c r="W15" s="45" t="str">
        <f>IF('BT-51F'!Q86&lt;&gt;"",'BT-51F'!Q86,"")</f>
        <v/>
      </c>
      <c r="X15" s="45" t="str">
        <f t="shared" si="1"/>
        <v/>
      </c>
      <c r="Z15" s="45" t="str">
        <f>IF('BT-51F'!Q86&lt;&gt;"",Z14,"")</f>
        <v/>
      </c>
      <c r="AA15" s="45" t="str">
        <f>ASC(IF('BT-51F'!Q86&lt;&gt;"",'BT-51F'!AA86,""))</f>
        <v/>
      </c>
      <c r="AB15" s="45" t="str">
        <f t="shared" si="0"/>
        <v/>
      </c>
      <c r="AC15" s="45" t="str">
        <f>IF('BT-51F'!Q86&lt;&gt;"",AC14,"")</f>
        <v/>
      </c>
      <c r="AE15" s="45" t="str">
        <f>IF('BT-51F'!Q86&lt;&gt;"",AE14,"")</f>
        <v/>
      </c>
      <c r="AF15" s="45" t="str">
        <f>IF('BT-51F'!Q86&lt;&gt;"",AF14,"")</f>
        <v/>
      </c>
      <c r="AG15" s="45" t="str">
        <f>IF('BT-51F'!Q86&lt;&gt;"",AG14,"")</f>
        <v/>
      </c>
      <c r="AH15" s="45"/>
      <c r="AI15" s="45"/>
      <c r="AJ15" s="45"/>
      <c r="AK15" s="45" t="str">
        <f>IF('BT-51F'!Q86&lt;&gt;"",AK14,"")</f>
        <v/>
      </c>
      <c r="AL15" s="45" t="str">
        <f>IF('BT-51F'!Q86&lt;&gt;"",AL14,"")</f>
        <v/>
      </c>
      <c r="AM15" s="45" t="str">
        <f>IF('BT-51F'!Q86&lt;&gt;"",AM14,"")</f>
        <v/>
      </c>
      <c r="AN15" s="45" t="str">
        <f>IF('BT-51F'!Q86&lt;&gt;"",AN14,"")</f>
        <v/>
      </c>
      <c r="AO15" s="45" t="str">
        <f>IF('BT-51F'!Q86&lt;&gt;"",AO14,"")</f>
        <v/>
      </c>
      <c r="AP15" s="45" t="str">
        <f>IF('BT-51F'!Q86&lt;&gt;"",AP14,"")</f>
        <v/>
      </c>
      <c r="AQ15" s="45" t="str">
        <f>IF('BT-51F'!Q86&lt;&gt;"",AQ14,"")</f>
        <v/>
      </c>
      <c r="AR15" s="45" t="str">
        <f>IF('BT-51F'!Q86&lt;&gt;"",AR14,"")</f>
        <v/>
      </c>
      <c r="AS15" s="45" t="str">
        <f>IF('BT-51F'!Q86&lt;&gt;"",AS14,"")</f>
        <v/>
      </c>
      <c r="AT15" s="45" t="str">
        <f>IF('BT-51F'!Q86&lt;&gt;"",AT14,"")</f>
        <v/>
      </c>
      <c r="AU15" s="45" t="str">
        <f>IF('BT-51F'!Q86&lt;&gt;"",AU14,"")</f>
        <v/>
      </c>
      <c r="AV15" s="45" t="str">
        <f>IF('BT-51F'!Q86&lt;&gt;"",AV14,"")</f>
        <v/>
      </c>
      <c r="AW15" s="45" t="str">
        <f>IF('BT-51F'!Q86&lt;&gt;"",AW14,"")</f>
        <v/>
      </c>
      <c r="AX15" s="61" t="str">
        <f>IF('BT-51F'!Q86&lt;&gt;"",AX14,"")</f>
        <v/>
      </c>
      <c r="AY15" s="61" t="str">
        <f>IF('BT-51F'!Q86&lt;&gt;"",AY14,"")</f>
        <v/>
      </c>
      <c r="AZ15" s="62" t="str">
        <f>IF('BT-51F'!C86&lt;&gt;"",AZ14,"")</f>
        <v/>
      </c>
    </row>
    <row r="16" spans="1:52" s="55" customFormat="1" ht="16.5" thickBot="1" x14ac:dyDescent="0.2">
      <c r="A16" s="56" t="str">
        <f>IF('BT-51F'!Q87&lt;&gt;"",A15,"")</f>
        <v/>
      </c>
      <c r="B16" s="57" t="str">
        <f>IF('BT-51F'!Q87&lt;&gt;"",B15,"")</f>
        <v/>
      </c>
      <c r="C16" s="58" t="str">
        <f>IF('BT-51F'!Q87&lt;&gt;"",C15,"")</f>
        <v/>
      </c>
      <c r="D16" s="59"/>
      <c r="E16" s="59"/>
      <c r="F16" s="59"/>
      <c r="G16" s="59"/>
      <c r="H16" s="57" t="str">
        <f>IF('BT-51F'!Q87&lt;&gt;"",H15,"")</f>
        <v/>
      </c>
      <c r="I16" s="60" t="str">
        <f>IF('BT-51F'!Q87&lt;&gt;"",I15,"")</f>
        <v/>
      </c>
      <c r="J16" s="60" t="str">
        <f>IF('BT-51F'!Q87&lt;&gt;"",VLOOKUP('BT-51F'!J$13,コードM!A:C,3,FALSE),"")</f>
        <v/>
      </c>
      <c r="K16" s="60" t="str">
        <f>IF('BT-51F'!Q87&lt;&gt;"",K15,"")</f>
        <v/>
      </c>
      <c r="L16" s="57" t="str">
        <f>IF('BT-51F'!Q87&lt;&gt;"",L15,"")</f>
        <v/>
      </c>
      <c r="M16" s="57" t="str">
        <f>IF('BT-51F'!Q87&lt;&gt;"",M15,"")</f>
        <v/>
      </c>
      <c r="N16" s="57" t="str">
        <f>IF('BT-51F'!Q87&lt;&gt;"",N15,"")</f>
        <v/>
      </c>
      <c r="O16" s="57" t="str">
        <f>IF('BT-51F'!Q87&lt;&gt;"",O15,"")</f>
        <v/>
      </c>
      <c r="P16" s="57" t="str">
        <f>IF('BT-51F'!Q87&lt;&gt;"",P15,"")</f>
        <v/>
      </c>
      <c r="Q16" s="57" t="str">
        <f>IF('BT-51F'!Q87&lt;&gt;"",Q15,"")</f>
        <v/>
      </c>
      <c r="R16" s="57" t="str">
        <f>IF('BT-51F'!Q87&lt;&gt;"",R15,"")</f>
        <v/>
      </c>
      <c r="S16" s="60"/>
      <c r="T16" s="57" t="str">
        <f>IF('BT-51F'!Q87&lt;&gt;"",T15,"")</f>
        <v/>
      </c>
      <c r="U16" s="60" t="str">
        <f>IF('BT-51F'!Q87&lt;&gt;"",'BT-51F'!C87,"")</f>
        <v/>
      </c>
      <c r="V16" s="60" t="str">
        <f>IF('BT-51F'!Q87&lt;&gt;"",'BT-51F'!J87,"")</f>
        <v/>
      </c>
      <c r="W16" s="60" t="str">
        <f>IF('BT-51F'!Q87&lt;&gt;"",'BT-51F'!Q87,"")</f>
        <v/>
      </c>
      <c r="X16" s="60" t="str">
        <f t="shared" si="1"/>
        <v/>
      </c>
      <c r="Y16" s="59"/>
      <c r="Z16" s="60" t="str">
        <f>IF('BT-51F'!Q87&lt;&gt;"",Z15,"")</f>
        <v/>
      </c>
      <c r="AA16" s="60" t="str">
        <f>ASC(IF('BT-51F'!Q87&lt;&gt;"",'BT-51F'!AA87,""))</f>
        <v/>
      </c>
      <c r="AB16" s="60" t="str">
        <f t="shared" si="0"/>
        <v/>
      </c>
      <c r="AC16" s="60" t="str">
        <f>IF('BT-51F'!Q87&lt;&gt;"",AC15,"")</f>
        <v/>
      </c>
      <c r="AD16" s="59"/>
      <c r="AE16" s="60" t="str">
        <f>IF('BT-51F'!Q87&lt;&gt;"",AE15,"")</f>
        <v/>
      </c>
      <c r="AF16" s="60" t="str">
        <f>IF('BT-51F'!Q87&lt;&gt;"",AF15,"")</f>
        <v/>
      </c>
      <c r="AG16" s="60" t="str">
        <f>IF('BT-51F'!Q87&lt;&gt;"",AG15,"")</f>
        <v/>
      </c>
      <c r="AH16" s="60"/>
      <c r="AI16" s="60"/>
      <c r="AJ16" s="60"/>
      <c r="AK16" s="60" t="str">
        <f>IF('BT-51F'!Q87&lt;&gt;"",AK15,"")</f>
        <v/>
      </c>
      <c r="AL16" s="60" t="str">
        <f>IF('BT-51F'!Q87&lt;&gt;"",AL15,"")</f>
        <v/>
      </c>
      <c r="AM16" s="60" t="str">
        <f>IF('BT-51F'!Q87&lt;&gt;"",AM15,"")</f>
        <v/>
      </c>
      <c r="AN16" s="60" t="str">
        <f>IF('BT-51F'!Q87&lt;&gt;"",AN15,"")</f>
        <v/>
      </c>
      <c r="AO16" s="60" t="str">
        <f>IF('BT-51F'!Q87&lt;&gt;"",AO15,"")</f>
        <v/>
      </c>
      <c r="AP16" s="60" t="str">
        <f>IF('BT-51F'!Q87&lt;&gt;"",AP15,"")</f>
        <v/>
      </c>
      <c r="AQ16" s="60" t="str">
        <f>IF('BT-51F'!Q87&lt;&gt;"",AQ15,"")</f>
        <v/>
      </c>
      <c r="AR16" s="60" t="str">
        <f>IF('BT-51F'!Q87&lt;&gt;"",AR15,"")</f>
        <v/>
      </c>
      <c r="AS16" s="60" t="str">
        <f>IF('BT-51F'!Q87&lt;&gt;"",AS15,"")</f>
        <v/>
      </c>
      <c r="AT16" s="60" t="str">
        <f>IF('BT-51F'!Q87&lt;&gt;"",AT15,"")</f>
        <v/>
      </c>
      <c r="AU16" s="60" t="str">
        <f>IF('BT-51F'!Q87&lt;&gt;"",AU15,"")</f>
        <v/>
      </c>
      <c r="AV16" s="60" t="str">
        <f>IF('BT-51F'!Q87&lt;&gt;"",AV15,"")</f>
        <v/>
      </c>
      <c r="AW16" s="60" t="str">
        <f>IF('BT-51F'!Q87&lt;&gt;"",AW15,"")</f>
        <v/>
      </c>
      <c r="AX16" s="60" t="str">
        <f>IF('BT-51F'!Q87&lt;&gt;"",AX15,"")</f>
        <v/>
      </c>
      <c r="AY16" s="60" t="str">
        <f>IF('BT-51F'!Q87&lt;&gt;"",AY15,"")</f>
        <v/>
      </c>
      <c r="AZ16" s="63" t="str">
        <f>IF('BT-51F'!C87&lt;&gt;"",AZ15,"")</f>
        <v/>
      </c>
    </row>
  </sheetData>
  <phoneticPr fontId="2"/>
  <conditionalFormatting sqref="B1">
    <cfRule type="expression" dxfId="9" priority="34">
      <formula>AND(#REF!="済",B1="")</formula>
    </cfRule>
  </conditionalFormatting>
  <conditionalFormatting sqref="B2">
    <cfRule type="expression" dxfId="8" priority="33">
      <formula>AND(#REF!="済",B2="")</formula>
    </cfRule>
  </conditionalFormatting>
  <conditionalFormatting sqref="F1">
    <cfRule type="expression" dxfId="7" priority="36">
      <formula>AND(#REF!="済",F1="")</formula>
    </cfRule>
  </conditionalFormatting>
  <conditionalFormatting sqref="F2">
    <cfRule type="expression" dxfId="6" priority="35">
      <formula>AND(#REF!="済",F2="")</formula>
    </cfRule>
  </conditionalFormatting>
  <conditionalFormatting sqref="F3:G10">
    <cfRule type="expression" dxfId="5" priority="1">
      <formula>AND(#REF!="済",F3="")</formula>
    </cfRule>
  </conditionalFormatting>
  <conditionalFormatting sqref="G1:G2">
    <cfRule type="expression" dxfId="4" priority="37">
      <formula>AND(#REF!="済",G1="")</formula>
    </cfRule>
  </conditionalFormatting>
  <dataValidations count="1">
    <dataValidation allowBlank="1" sqref="A2:B16 T2:T16 C3:C16 H3:R16 AZ3:AZ16" xr:uid="{7D86D397-487A-464B-9E76-AFCD260CB19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101"/>
  <sheetViews>
    <sheetView showGridLines="0" tabSelected="1" view="pageBreakPreview" zoomScaleNormal="85" zoomScaleSheetLayoutView="100" workbookViewId="0">
      <selection sqref="A1:AL4"/>
    </sheetView>
  </sheetViews>
  <sheetFormatPr defaultColWidth="2.5" defaultRowHeight="14.1" customHeight="1" x14ac:dyDescent="0.25"/>
  <cols>
    <col min="1" max="41" width="2.5" style="1"/>
    <col min="42" max="42" width="2.5" style="4" customWidth="1"/>
    <col min="43" max="43" width="2.5" style="4"/>
    <col min="44" max="44" width="2.875" style="4" bestFit="1" customWidth="1"/>
    <col min="45" max="16384" width="2.5" style="1"/>
  </cols>
  <sheetData>
    <row r="1" spans="1:44" ht="14.1" customHeight="1" x14ac:dyDescent="0.25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44" ht="14.1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44" ht="14.1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44" ht="13.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44" s="14" customFormat="1" ht="6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P5" s="16"/>
      <c r="AQ5" s="16"/>
      <c r="AR5" s="16"/>
    </row>
    <row r="6" spans="1:44" ht="14.1" customHeight="1" x14ac:dyDescent="0.25">
      <c r="W6" s="94" t="s">
        <v>3</v>
      </c>
      <c r="X6" s="94"/>
      <c r="Y6" s="94"/>
      <c r="Z6" s="13"/>
      <c r="AA6" s="95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</row>
    <row r="7" spans="1:44" ht="6.95" customHeight="1" x14ac:dyDescent="0.25"/>
    <row r="8" spans="1:44" ht="20.100000000000001" customHeight="1" x14ac:dyDescent="0.25">
      <c r="A8" s="66" t="s">
        <v>16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1:44" s="14" customFormat="1" ht="20.100000000000001" customHeight="1" x14ac:dyDescent="0.25">
      <c r="A9" s="18"/>
      <c r="B9" s="93" t="s">
        <v>48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18"/>
      <c r="AL9" s="18"/>
      <c r="AP9" s="16"/>
      <c r="AQ9" s="16"/>
      <c r="AR9" s="16"/>
    </row>
    <row r="10" spans="1:44" s="14" customFormat="1" ht="6.9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P10" s="16"/>
      <c r="AQ10" s="16"/>
      <c r="AR10" s="16"/>
    </row>
    <row r="11" spans="1:44" s="14" customFormat="1" ht="20.100000000000001" customHeight="1" x14ac:dyDescent="0.25">
      <c r="C11" s="65" t="s">
        <v>11</v>
      </c>
      <c r="D11" s="65"/>
      <c r="E11" s="65"/>
      <c r="F11" s="65"/>
      <c r="G11" s="65"/>
      <c r="H11" s="65"/>
      <c r="I11" s="65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8"/>
      <c r="AF11" s="8"/>
      <c r="AG11" s="8"/>
      <c r="AH11" s="8"/>
      <c r="AI11" s="8"/>
      <c r="AJ11" s="8"/>
      <c r="AK11" s="8"/>
      <c r="AP11" s="16"/>
      <c r="AQ11" s="16"/>
      <c r="AR11" s="16"/>
    </row>
    <row r="12" spans="1:44" s="14" customFormat="1" ht="6.95" customHeight="1" x14ac:dyDescent="0.25"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P12" s="16"/>
      <c r="AQ12" s="16"/>
      <c r="AR12" s="16"/>
    </row>
    <row r="13" spans="1:44" s="14" customFormat="1" ht="20.100000000000001" customHeight="1" x14ac:dyDescent="0.25">
      <c r="C13" s="98" t="s">
        <v>7</v>
      </c>
      <c r="D13" s="65"/>
      <c r="E13" s="65"/>
      <c r="F13" s="65"/>
      <c r="G13" s="65"/>
      <c r="H13" s="65"/>
      <c r="I13" s="65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8"/>
      <c r="AF13" s="8"/>
      <c r="AG13" s="8"/>
      <c r="AH13" s="8"/>
      <c r="AI13" s="8"/>
      <c r="AJ13" s="8"/>
      <c r="AK13" s="8"/>
      <c r="AP13" s="16"/>
      <c r="AQ13" s="16"/>
      <c r="AR13" s="16"/>
    </row>
    <row r="14" spans="1:44" s="14" customFormat="1" ht="6.95" customHeight="1" x14ac:dyDescent="0.25"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P14" s="16"/>
      <c r="AQ14" s="16"/>
      <c r="AR14" s="16"/>
    </row>
    <row r="15" spans="1:44" s="14" customFormat="1" ht="20.100000000000001" customHeight="1" x14ac:dyDescent="0.25">
      <c r="C15" s="65" t="s">
        <v>10</v>
      </c>
      <c r="D15" s="65"/>
      <c r="E15" s="65"/>
      <c r="F15" s="65"/>
      <c r="G15" s="65"/>
      <c r="H15" s="65"/>
      <c r="I15" s="65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8"/>
      <c r="AF15" s="8"/>
      <c r="AG15" s="8"/>
      <c r="AH15" s="8"/>
      <c r="AI15" s="8"/>
      <c r="AJ15" s="8"/>
      <c r="AK15" s="8"/>
      <c r="AP15" s="16"/>
      <c r="AQ15" s="16"/>
      <c r="AR15" s="16"/>
    </row>
    <row r="16" spans="1:44" s="14" customFormat="1" ht="6.95" customHeight="1" x14ac:dyDescent="0.25"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P16" s="16"/>
      <c r="AQ16" s="16"/>
      <c r="AR16" s="16"/>
    </row>
    <row r="17" spans="1:44" s="14" customFormat="1" ht="20.100000000000001" customHeight="1" x14ac:dyDescent="0.25">
      <c r="C17" s="65" t="s">
        <v>2</v>
      </c>
      <c r="D17" s="65"/>
      <c r="E17" s="65"/>
      <c r="F17" s="65"/>
      <c r="G17" s="65"/>
      <c r="H17" s="65"/>
      <c r="I17" s="65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8"/>
      <c r="AF17" s="8"/>
      <c r="AG17" s="8"/>
      <c r="AH17" s="8"/>
      <c r="AI17" s="8"/>
      <c r="AJ17" s="8"/>
      <c r="AK17" s="8"/>
      <c r="AP17" s="16"/>
      <c r="AQ17" s="16"/>
      <c r="AR17" s="16"/>
    </row>
    <row r="18" spans="1:44" s="14" customFormat="1" ht="6.95" customHeight="1" x14ac:dyDescent="0.25"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P18" s="16"/>
      <c r="AQ18" s="16"/>
      <c r="AR18" s="16"/>
    </row>
    <row r="19" spans="1:44" s="14" customFormat="1" ht="20.100000000000001" customHeight="1" x14ac:dyDescent="0.25">
      <c r="C19" s="65" t="s">
        <v>0</v>
      </c>
      <c r="D19" s="65"/>
      <c r="E19" s="65"/>
      <c r="F19" s="65"/>
      <c r="G19" s="65"/>
      <c r="H19" s="65"/>
      <c r="I19" s="65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8"/>
      <c r="AF19" s="8"/>
      <c r="AG19" s="8"/>
      <c r="AH19" s="8"/>
      <c r="AI19" s="8"/>
      <c r="AJ19" s="8"/>
      <c r="AK19" s="8"/>
      <c r="AP19" s="16"/>
      <c r="AQ19" s="16"/>
      <c r="AR19" s="16"/>
    </row>
    <row r="20" spans="1:44" s="14" customFormat="1" ht="6.95" customHeight="1" x14ac:dyDescent="0.25">
      <c r="AP20" s="16"/>
      <c r="AQ20" s="16"/>
      <c r="AR20" s="16"/>
    </row>
    <row r="21" spans="1:44" s="14" customFormat="1" ht="14.1" customHeight="1" x14ac:dyDescent="0.25">
      <c r="C21" s="104" t="s">
        <v>17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P21" s="16"/>
      <c r="AQ21" s="16"/>
      <c r="AR21" s="16"/>
    </row>
    <row r="22" spans="1:44" ht="6.75" customHeight="1" x14ac:dyDescent="0.25"/>
    <row r="23" spans="1:44" ht="20.100000000000001" customHeight="1" x14ac:dyDescent="0.25">
      <c r="A23" s="66" t="s">
        <v>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44" ht="20.100000000000001" customHeight="1" x14ac:dyDescent="0.25">
      <c r="A24" s="9"/>
      <c r="B24" s="93" t="s">
        <v>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10"/>
      <c r="AL24" s="10"/>
    </row>
    <row r="25" spans="1:44" ht="6.95" customHeight="1" x14ac:dyDescent="0.25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0"/>
      <c r="AL25" s="10"/>
    </row>
    <row r="26" spans="1:44" ht="20.100000000000001" customHeight="1" x14ac:dyDescent="0.25">
      <c r="C26" s="7"/>
      <c r="D26" s="7"/>
      <c r="E26" s="21"/>
      <c r="F26" s="22" t="s">
        <v>5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P26" s="6" t="b">
        <v>0</v>
      </c>
    </row>
    <row r="27" spans="1:44" ht="6.95" customHeight="1" x14ac:dyDescent="0.25"/>
    <row r="28" spans="1:44" s="24" customFormat="1" ht="14.1" customHeight="1" x14ac:dyDescent="0.2">
      <c r="E28" s="100" t="s">
        <v>8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P28" s="25"/>
      <c r="AQ28" s="25"/>
      <c r="AR28" s="25"/>
    </row>
    <row r="29" spans="1:44" s="24" customFormat="1" ht="14.1" customHeight="1" x14ac:dyDescent="0.2">
      <c r="E29" s="101" t="s">
        <v>9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28"/>
      <c r="AL29" s="28"/>
      <c r="AP29" s="25"/>
      <c r="AQ29" s="25"/>
      <c r="AR29" s="25"/>
    </row>
    <row r="30" spans="1:44" s="24" customFormat="1" ht="14.1" customHeight="1" x14ac:dyDescent="0.2">
      <c r="F30" s="102" t="s">
        <v>1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29"/>
      <c r="AL30" s="29"/>
      <c r="AP30" s="25"/>
      <c r="AQ30" s="25"/>
      <c r="AR30" s="25"/>
    </row>
    <row r="31" spans="1:44" s="3" customFormat="1" ht="6.95" customHeight="1" x14ac:dyDescent="0.2">
      <c r="AP31" s="5"/>
      <c r="AQ31" s="5"/>
      <c r="AR31" s="5"/>
    </row>
    <row r="32" spans="1:44" s="2" customFormat="1" ht="20.100000000000001" customHeight="1" x14ac:dyDescent="0.15">
      <c r="A32" s="66" t="s">
        <v>35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P32" s="11"/>
      <c r="AQ32" s="11"/>
      <c r="AR32" s="11"/>
    </row>
    <row r="33" spans="1:44" s="14" customFormat="1" ht="20.100000000000001" customHeight="1" x14ac:dyDescent="0.25">
      <c r="A33" s="19"/>
      <c r="C33" s="105" t="s">
        <v>34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20"/>
      <c r="AL33" s="20"/>
      <c r="AP33" s="16"/>
      <c r="AQ33" s="16"/>
      <c r="AR33" s="16"/>
    </row>
    <row r="34" spans="1:44" s="15" customFormat="1" ht="20.100000000000001" customHeight="1" x14ac:dyDescent="0.25">
      <c r="C34" s="88"/>
      <c r="D34" s="88"/>
      <c r="E34" s="14"/>
      <c r="F34" s="89" t="s">
        <v>36</v>
      </c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37"/>
      <c r="AP34" s="35"/>
      <c r="AQ34" s="17"/>
      <c r="AR34" s="17"/>
    </row>
    <row r="35" spans="1:44" s="15" customFormat="1" ht="6.95" customHeight="1" x14ac:dyDescent="0.2"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P35" s="35"/>
      <c r="AQ35" s="17"/>
      <c r="AR35" s="17"/>
    </row>
    <row r="36" spans="1:44" s="15" customFormat="1" ht="20.100000000000001" customHeight="1" x14ac:dyDescent="0.25">
      <c r="C36" s="88"/>
      <c r="D36" s="88"/>
      <c r="E36" s="14"/>
      <c r="F36" s="89" t="s">
        <v>37</v>
      </c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37"/>
      <c r="AP36" s="35"/>
      <c r="AQ36" s="17"/>
      <c r="AR36" s="17"/>
    </row>
    <row r="37" spans="1:44" s="15" customFormat="1" ht="8.25" customHeight="1" x14ac:dyDescent="0.2"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P37" s="35"/>
      <c r="AQ37" s="17"/>
      <c r="AR37" s="17"/>
    </row>
    <row r="38" spans="1:44" s="15" customFormat="1" ht="20.100000000000001" customHeight="1" x14ac:dyDescent="0.25">
      <c r="C38" s="88"/>
      <c r="D38" s="88"/>
      <c r="E38" s="14"/>
      <c r="F38" s="89" t="s">
        <v>342</v>
      </c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37"/>
      <c r="AP38" s="35"/>
      <c r="AQ38" s="17"/>
      <c r="AR38" s="17"/>
    </row>
    <row r="39" spans="1:44" s="2" customFormat="1" ht="20.100000000000001" customHeight="1" x14ac:dyDescent="0.15">
      <c r="A39" s="66" t="s">
        <v>40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P39" s="11"/>
      <c r="AQ39" s="11"/>
      <c r="AR39" s="11"/>
    </row>
    <row r="40" spans="1:44" s="14" customFormat="1" ht="20.100000000000001" customHeight="1" x14ac:dyDescent="0.25">
      <c r="A40" s="19"/>
      <c r="B40" s="93" t="s">
        <v>29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20"/>
      <c r="AL40" s="20"/>
      <c r="AP40" s="16"/>
      <c r="AQ40" s="16"/>
      <c r="AR40" s="16"/>
    </row>
    <row r="41" spans="1:44" s="14" customFormat="1" ht="20.100000000000001" customHeight="1" x14ac:dyDescent="0.25">
      <c r="A41" s="19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20"/>
      <c r="AL41" s="20"/>
      <c r="AP41" s="16"/>
      <c r="AQ41" s="16"/>
      <c r="AR41" s="16"/>
    </row>
    <row r="42" spans="1:44" s="15" customFormat="1" ht="6.95" customHeight="1" x14ac:dyDescent="0.2">
      <c r="AP42" s="17"/>
      <c r="AQ42" s="17"/>
      <c r="AR42" s="17"/>
    </row>
    <row r="43" spans="1:44" s="15" customFormat="1" ht="18" customHeight="1" x14ac:dyDescent="0.25">
      <c r="C43" s="90" t="s">
        <v>20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31"/>
      <c r="T43" s="14"/>
      <c r="U43" s="90" t="s">
        <v>21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P43" s="17"/>
      <c r="AQ43" s="17"/>
      <c r="AR43" s="17"/>
    </row>
    <row r="44" spans="1:44" s="15" customFormat="1" ht="6.95" customHeight="1" x14ac:dyDescent="0.2">
      <c r="S44" s="32"/>
      <c r="AP44" s="17"/>
      <c r="AQ44" s="17"/>
      <c r="AR44" s="17"/>
    </row>
    <row r="45" spans="1:44" s="14" customFormat="1" ht="20.100000000000001" customHeight="1" x14ac:dyDescent="0.25">
      <c r="C45" s="74" t="s">
        <v>18</v>
      </c>
      <c r="D45" s="74"/>
      <c r="E45" s="74"/>
      <c r="F45" s="74"/>
      <c r="G45" s="74"/>
      <c r="H45" s="74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31"/>
      <c r="U45" s="74" t="s">
        <v>18</v>
      </c>
      <c r="V45" s="74"/>
      <c r="W45" s="74"/>
      <c r="X45" s="74"/>
      <c r="Y45" s="74"/>
      <c r="Z45" s="74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15"/>
    </row>
    <row r="46" spans="1:44" s="15" customFormat="1" ht="6.95" customHeight="1" x14ac:dyDescent="0.2">
      <c r="H46" s="2"/>
      <c r="S46" s="32"/>
      <c r="AP46" s="17"/>
      <c r="AQ46" s="17"/>
      <c r="AR46" s="17"/>
    </row>
    <row r="47" spans="1:44" s="14" customFormat="1" ht="20.100000000000001" customHeight="1" x14ac:dyDescent="0.25">
      <c r="C47" s="74" t="s">
        <v>19</v>
      </c>
      <c r="D47" s="74"/>
      <c r="E47" s="74"/>
      <c r="F47" s="74"/>
      <c r="G47" s="74"/>
      <c r="H47" s="74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31"/>
      <c r="U47" s="74" t="s">
        <v>19</v>
      </c>
      <c r="V47" s="74"/>
      <c r="W47" s="74"/>
      <c r="X47" s="74"/>
      <c r="Y47" s="74"/>
      <c r="Z47" s="74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15"/>
    </row>
    <row r="48" spans="1:44" s="15" customFormat="1" ht="6.95" customHeight="1" x14ac:dyDescent="0.2">
      <c r="S48" s="32"/>
      <c r="AP48" s="17"/>
      <c r="AQ48" s="17"/>
      <c r="AR48" s="17"/>
    </row>
    <row r="49" spans="3:59" s="14" customFormat="1" ht="20.100000000000001" customHeight="1" x14ac:dyDescent="0.25">
      <c r="C49" s="74" t="s">
        <v>30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32"/>
      <c r="T49" s="15"/>
      <c r="U49" s="74" t="s">
        <v>30</v>
      </c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15"/>
    </row>
    <row r="50" spans="3:59" s="14" customFormat="1" ht="20.100000000000001" customHeight="1" x14ac:dyDescent="0.25">
      <c r="C50" s="88"/>
      <c r="D50" s="88"/>
      <c r="E50" s="86" t="s">
        <v>25</v>
      </c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32"/>
      <c r="T50" s="15"/>
      <c r="U50" s="88"/>
      <c r="V50" s="88"/>
      <c r="W50" s="87" t="s">
        <v>26</v>
      </c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15"/>
      <c r="AP50" s="30"/>
      <c r="AQ50" s="25"/>
      <c r="AR50" s="30"/>
      <c r="AS50" s="25"/>
    </row>
    <row r="51" spans="3:59" s="15" customFormat="1" ht="6.95" customHeight="1" x14ac:dyDescent="0.25">
      <c r="S51" s="32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3:59" s="14" customFormat="1" ht="20.100000000000001" customHeight="1" x14ac:dyDescent="0.25">
      <c r="C52" s="88"/>
      <c r="D52" s="88"/>
      <c r="E52" s="92" t="s">
        <v>24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32"/>
      <c r="T52" s="15"/>
      <c r="U52" s="88"/>
      <c r="V52" s="88"/>
      <c r="W52" s="92" t="s">
        <v>23</v>
      </c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15"/>
    </row>
    <row r="53" spans="3:59" s="15" customFormat="1" ht="6.95" customHeight="1" x14ac:dyDescent="0.25">
      <c r="S53" s="32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</row>
    <row r="54" spans="3:59" s="15" customFormat="1" ht="18" customHeight="1" x14ac:dyDescent="0.25">
      <c r="C54" s="68" t="s">
        <v>22</v>
      </c>
      <c r="D54" s="68"/>
      <c r="E54" s="68"/>
      <c r="F54" s="68"/>
      <c r="G54" s="68"/>
      <c r="H54" s="68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32"/>
      <c r="U54" s="68" t="s">
        <v>22</v>
      </c>
      <c r="V54" s="68"/>
      <c r="W54" s="68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M54" s="17"/>
      <c r="AN54" s="17"/>
      <c r="AO54" s="17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</row>
    <row r="55" spans="3:59" s="14" customFormat="1" ht="6.75" customHeight="1" x14ac:dyDescent="0.25">
      <c r="C55" s="15"/>
      <c r="D55" s="15"/>
      <c r="E55" s="15"/>
      <c r="F55" s="15"/>
      <c r="G55" s="15"/>
      <c r="S55" s="31"/>
      <c r="U55" s="33"/>
      <c r="V55" s="33"/>
      <c r="W55" s="33"/>
      <c r="X55" s="33"/>
      <c r="Y55" s="33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3:59" s="14" customFormat="1" ht="20.100000000000001" customHeight="1" x14ac:dyDescent="0.25">
      <c r="C56" s="2"/>
      <c r="D56" s="2"/>
      <c r="E56" s="2"/>
      <c r="F56" s="2"/>
      <c r="G56" s="2"/>
      <c r="S56" s="31"/>
      <c r="U56" s="69" t="s">
        <v>31</v>
      </c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</row>
    <row r="57" spans="3:59" s="14" customFormat="1" ht="20.100000000000001" customHeight="1" x14ac:dyDescent="0.25">
      <c r="C57" s="2"/>
      <c r="D57" s="2"/>
      <c r="E57" s="2"/>
      <c r="F57" s="2"/>
      <c r="G57" s="2"/>
      <c r="S57" s="31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</row>
    <row r="58" spans="3:59" s="14" customFormat="1" ht="20.100000000000001" customHeight="1" x14ac:dyDescent="0.25">
      <c r="C58" s="2"/>
      <c r="D58" s="2"/>
      <c r="E58" s="2"/>
      <c r="F58" s="2"/>
      <c r="G58" s="2"/>
      <c r="S58" s="31"/>
      <c r="U58" s="74" t="s">
        <v>32</v>
      </c>
      <c r="V58" s="74"/>
      <c r="W58" s="74"/>
      <c r="X58" s="74"/>
      <c r="Y58" s="74"/>
      <c r="Z58" s="74"/>
      <c r="AA58" s="73"/>
      <c r="AB58" s="73"/>
      <c r="AC58" s="73"/>
      <c r="AD58" s="73"/>
      <c r="AE58" s="73"/>
      <c r="AF58" s="73"/>
      <c r="AG58" s="73"/>
      <c r="AH58" s="73"/>
      <c r="AI58" s="73"/>
      <c r="AJ58" s="73"/>
    </row>
    <row r="59" spans="3:59" s="14" customFormat="1" ht="6.75" customHeight="1" x14ac:dyDescent="0.25">
      <c r="C59" s="15"/>
      <c r="D59" s="15"/>
      <c r="E59" s="15"/>
      <c r="F59" s="15"/>
      <c r="G59" s="15"/>
      <c r="S59" s="31"/>
      <c r="U59" s="33"/>
      <c r="V59" s="33"/>
      <c r="W59" s="33"/>
      <c r="X59" s="33"/>
      <c r="Y59" s="33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3:59" s="14" customFormat="1" ht="20.100000000000001" customHeight="1" x14ac:dyDescent="0.25">
      <c r="C60" s="2"/>
      <c r="D60" s="2"/>
      <c r="E60" s="2"/>
      <c r="F60" s="2"/>
      <c r="G60" s="2"/>
      <c r="S60" s="31"/>
      <c r="U60" s="74" t="s">
        <v>33</v>
      </c>
      <c r="V60" s="74"/>
      <c r="W60" s="74"/>
      <c r="X60" s="74"/>
      <c r="Y60" s="74"/>
      <c r="Z60" s="74"/>
      <c r="AA60" s="73"/>
      <c r="AB60" s="73"/>
      <c r="AC60" s="73"/>
      <c r="AD60" s="73"/>
      <c r="AE60" s="73"/>
      <c r="AF60" s="73"/>
      <c r="AG60" s="73"/>
      <c r="AH60" s="73"/>
      <c r="AI60" s="73"/>
      <c r="AJ60" s="73"/>
    </row>
    <row r="61" spans="3:59" s="14" customFormat="1" ht="6.75" customHeight="1" x14ac:dyDescent="0.25">
      <c r="C61" s="15"/>
      <c r="D61" s="15"/>
      <c r="E61" s="15"/>
      <c r="F61" s="15"/>
      <c r="G61" s="15"/>
      <c r="S61" s="31"/>
      <c r="U61" s="33"/>
      <c r="V61" s="33"/>
      <c r="W61" s="33"/>
      <c r="X61" s="33"/>
      <c r="Y61" s="33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3:59" s="15" customFormat="1" ht="13.5" customHeight="1" x14ac:dyDescent="0.2">
      <c r="AP62" s="17"/>
      <c r="AQ62" s="17"/>
      <c r="AR62" s="17"/>
    </row>
    <row r="63" spans="3:59" s="15" customFormat="1" ht="12" customHeight="1" x14ac:dyDescent="0.2">
      <c r="C63" s="75" t="s">
        <v>27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P63" s="17"/>
      <c r="AQ63" s="17"/>
      <c r="AR63" s="17"/>
    </row>
    <row r="64" spans="3:59" s="26" customFormat="1" ht="12" customHeight="1" x14ac:dyDescent="0.15">
      <c r="C64" s="71" t="s">
        <v>38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P64" s="27"/>
      <c r="AQ64" s="27"/>
      <c r="AR64" s="27"/>
    </row>
    <row r="65" spans="1:51" s="15" customFormat="1" ht="6.95" customHeight="1" x14ac:dyDescent="0.2">
      <c r="AP65" s="17"/>
      <c r="AQ65" s="17"/>
      <c r="AR65" s="17"/>
    </row>
    <row r="66" spans="1:51" s="15" customFormat="1" ht="12" customHeight="1" x14ac:dyDescent="0.2">
      <c r="C66" s="72" t="s">
        <v>28</v>
      </c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P66" s="17"/>
      <c r="AQ66" s="17"/>
      <c r="AR66" s="17"/>
    </row>
    <row r="67" spans="1:51" s="15" customFormat="1" ht="12" customHeight="1" x14ac:dyDescent="0.2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P67" s="17"/>
      <c r="AQ67" s="17"/>
      <c r="AR67" s="17"/>
    </row>
    <row r="68" spans="1:51" s="15" customFormat="1" ht="12" customHeight="1" x14ac:dyDescent="0.2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P68" s="17"/>
      <c r="AQ68" s="17"/>
      <c r="AR68" s="17"/>
    </row>
    <row r="69" spans="1:51" s="15" customFormat="1" ht="6.95" customHeight="1" x14ac:dyDescent="0.2">
      <c r="AP69" s="17"/>
      <c r="AQ69" s="17"/>
      <c r="AR69" s="17"/>
    </row>
    <row r="70" spans="1:51" s="24" customFormat="1" ht="19.5" customHeight="1" x14ac:dyDescent="0.2">
      <c r="A70" s="66" t="s">
        <v>41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P70" s="25"/>
      <c r="AQ70" s="25"/>
      <c r="AR70" s="25"/>
    </row>
    <row r="71" spans="1:51" s="14" customFormat="1" ht="20.100000000000001" customHeight="1" x14ac:dyDescent="0.25">
      <c r="A71" s="19"/>
      <c r="B71" s="93" t="s">
        <v>49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19"/>
      <c r="AM71" s="19"/>
      <c r="AN71" s="19"/>
      <c r="AO71" s="19"/>
      <c r="AP71" s="40"/>
      <c r="AQ71" s="19"/>
      <c r="AR71" s="20"/>
      <c r="AS71" s="20"/>
      <c r="AW71" s="16"/>
      <c r="AX71" s="16"/>
      <c r="AY71" s="16"/>
    </row>
    <row r="72" spans="1:51" s="24" customFormat="1" ht="6.9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0"/>
      <c r="AL72" s="20"/>
      <c r="AP72" s="25"/>
      <c r="AQ72" s="25"/>
      <c r="AR72" s="25"/>
    </row>
    <row r="73" spans="1:51" s="24" customFormat="1" ht="27.75" customHeight="1" x14ac:dyDescent="0.2">
      <c r="C73" s="112" t="s">
        <v>42</v>
      </c>
      <c r="D73" s="113"/>
      <c r="E73" s="113"/>
      <c r="F73" s="113"/>
      <c r="G73" s="113"/>
      <c r="H73" s="113"/>
      <c r="I73" s="114"/>
      <c r="J73" s="115" t="s">
        <v>43</v>
      </c>
      <c r="K73" s="113"/>
      <c r="L73" s="113"/>
      <c r="M73" s="113"/>
      <c r="N73" s="113"/>
      <c r="O73" s="113"/>
      <c r="P73" s="116"/>
      <c r="Q73" s="103" t="s">
        <v>44</v>
      </c>
      <c r="R73" s="103"/>
      <c r="S73" s="103"/>
      <c r="T73" s="103"/>
      <c r="U73" s="103"/>
      <c r="V73" s="103"/>
      <c r="W73" s="103"/>
      <c r="X73" s="103"/>
      <c r="Y73" s="103"/>
      <c r="Z73" s="103"/>
      <c r="AA73" s="103" t="s">
        <v>45</v>
      </c>
      <c r="AB73" s="103"/>
      <c r="AC73" s="103"/>
      <c r="AD73" s="103"/>
      <c r="AE73" s="103"/>
      <c r="AF73" s="103"/>
      <c r="AG73" s="103"/>
      <c r="AH73" s="103"/>
      <c r="AI73" s="103"/>
      <c r="AJ73" s="103"/>
      <c r="AP73" s="25"/>
      <c r="AQ73" s="25"/>
      <c r="AR73" s="25"/>
    </row>
    <row r="74" spans="1:51" s="24" customFormat="1" ht="15" customHeight="1" x14ac:dyDescent="0.2">
      <c r="C74" s="106"/>
      <c r="D74" s="107"/>
      <c r="E74" s="107"/>
      <c r="F74" s="107"/>
      <c r="G74" s="107"/>
      <c r="H74" s="107"/>
      <c r="I74" s="108"/>
      <c r="J74" s="109"/>
      <c r="K74" s="107"/>
      <c r="L74" s="107"/>
      <c r="M74" s="107"/>
      <c r="N74" s="107"/>
      <c r="O74" s="107"/>
      <c r="P74" s="110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P74" s="25"/>
      <c r="AQ74" s="25"/>
      <c r="AR74" s="25"/>
    </row>
    <row r="75" spans="1:51" s="24" customFormat="1" ht="15" customHeight="1" x14ac:dyDescent="0.2">
      <c r="C75" s="106"/>
      <c r="D75" s="107"/>
      <c r="E75" s="107"/>
      <c r="F75" s="107"/>
      <c r="G75" s="107"/>
      <c r="H75" s="107"/>
      <c r="I75" s="108"/>
      <c r="J75" s="109"/>
      <c r="K75" s="107"/>
      <c r="L75" s="107"/>
      <c r="M75" s="107"/>
      <c r="N75" s="107"/>
      <c r="O75" s="107"/>
      <c r="P75" s="110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P75" s="25"/>
      <c r="AQ75" s="25"/>
      <c r="AR75" s="25"/>
    </row>
    <row r="76" spans="1:51" s="24" customFormat="1" ht="15" customHeight="1" x14ac:dyDescent="0.2">
      <c r="C76" s="106"/>
      <c r="D76" s="107"/>
      <c r="E76" s="107"/>
      <c r="F76" s="107"/>
      <c r="G76" s="107"/>
      <c r="H76" s="107"/>
      <c r="I76" s="108"/>
      <c r="J76" s="109"/>
      <c r="K76" s="107"/>
      <c r="L76" s="107"/>
      <c r="M76" s="107"/>
      <c r="N76" s="107"/>
      <c r="O76" s="107"/>
      <c r="P76" s="110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P76" s="25"/>
      <c r="AQ76" s="25"/>
      <c r="AR76" s="25"/>
    </row>
    <row r="77" spans="1:51" s="24" customFormat="1" ht="15" customHeight="1" x14ac:dyDescent="0.2">
      <c r="C77" s="106"/>
      <c r="D77" s="107"/>
      <c r="E77" s="107"/>
      <c r="F77" s="107"/>
      <c r="G77" s="107"/>
      <c r="H77" s="107"/>
      <c r="I77" s="108"/>
      <c r="J77" s="109"/>
      <c r="K77" s="107"/>
      <c r="L77" s="107"/>
      <c r="M77" s="107"/>
      <c r="N77" s="107"/>
      <c r="O77" s="107"/>
      <c r="P77" s="110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P77" s="25"/>
      <c r="AQ77" s="25"/>
      <c r="AR77" s="25"/>
    </row>
    <row r="78" spans="1:51" s="24" customFormat="1" ht="15" customHeight="1" x14ac:dyDescent="0.2">
      <c r="C78" s="106"/>
      <c r="D78" s="107"/>
      <c r="E78" s="107"/>
      <c r="F78" s="107"/>
      <c r="G78" s="107"/>
      <c r="H78" s="107"/>
      <c r="I78" s="108"/>
      <c r="J78" s="109"/>
      <c r="K78" s="107"/>
      <c r="L78" s="107"/>
      <c r="M78" s="107"/>
      <c r="N78" s="107"/>
      <c r="O78" s="107"/>
      <c r="P78" s="110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P78" s="25"/>
      <c r="AQ78" s="25"/>
      <c r="AR78" s="25"/>
    </row>
    <row r="79" spans="1:51" s="24" customFormat="1" ht="15" customHeight="1" x14ac:dyDescent="0.2">
      <c r="C79" s="106"/>
      <c r="D79" s="107"/>
      <c r="E79" s="107"/>
      <c r="F79" s="107"/>
      <c r="G79" s="107"/>
      <c r="H79" s="107"/>
      <c r="I79" s="108"/>
      <c r="J79" s="109"/>
      <c r="K79" s="107"/>
      <c r="L79" s="107"/>
      <c r="M79" s="107"/>
      <c r="N79" s="107"/>
      <c r="O79" s="107"/>
      <c r="P79" s="110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P79" s="25"/>
      <c r="AQ79" s="25"/>
      <c r="AR79" s="25"/>
    </row>
    <row r="80" spans="1:51" s="24" customFormat="1" ht="15" customHeight="1" x14ac:dyDescent="0.2">
      <c r="C80" s="106"/>
      <c r="D80" s="107"/>
      <c r="E80" s="107"/>
      <c r="F80" s="107"/>
      <c r="G80" s="107"/>
      <c r="H80" s="107"/>
      <c r="I80" s="108"/>
      <c r="J80" s="109"/>
      <c r="K80" s="107"/>
      <c r="L80" s="107"/>
      <c r="M80" s="107"/>
      <c r="N80" s="107"/>
      <c r="O80" s="107"/>
      <c r="P80" s="110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P80" s="25"/>
      <c r="AQ80" s="25"/>
      <c r="AR80" s="25"/>
    </row>
    <row r="81" spans="3:44" s="24" customFormat="1" ht="15" customHeight="1" x14ac:dyDescent="0.2">
      <c r="C81" s="106"/>
      <c r="D81" s="107"/>
      <c r="E81" s="107"/>
      <c r="F81" s="107"/>
      <c r="G81" s="107"/>
      <c r="H81" s="107"/>
      <c r="I81" s="108"/>
      <c r="J81" s="109"/>
      <c r="K81" s="107"/>
      <c r="L81" s="107"/>
      <c r="M81" s="107"/>
      <c r="N81" s="107"/>
      <c r="O81" s="107"/>
      <c r="P81" s="110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P81" s="25"/>
      <c r="AQ81" s="25"/>
      <c r="AR81" s="25"/>
    </row>
    <row r="82" spans="3:44" s="24" customFormat="1" ht="15" customHeight="1" x14ac:dyDescent="0.2">
      <c r="C82" s="106"/>
      <c r="D82" s="107"/>
      <c r="E82" s="107"/>
      <c r="F82" s="107"/>
      <c r="G82" s="107"/>
      <c r="H82" s="107"/>
      <c r="I82" s="108"/>
      <c r="J82" s="109"/>
      <c r="K82" s="107"/>
      <c r="L82" s="107"/>
      <c r="M82" s="107"/>
      <c r="N82" s="107"/>
      <c r="O82" s="107"/>
      <c r="P82" s="110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P82" s="25"/>
      <c r="AQ82" s="25"/>
      <c r="AR82" s="25"/>
    </row>
    <row r="83" spans="3:44" s="24" customFormat="1" ht="15" customHeight="1" x14ac:dyDescent="0.2">
      <c r="C83" s="106"/>
      <c r="D83" s="107"/>
      <c r="E83" s="107"/>
      <c r="F83" s="107"/>
      <c r="G83" s="107"/>
      <c r="H83" s="107"/>
      <c r="I83" s="108"/>
      <c r="J83" s="109"/>
      <c r="K83" s="107"/>
      <c r="L83" s="107"/>
      <c r="M83" s="107"/>
      <c r="N83" s="107"/>
      <c r="O83" s="107"/>
      <c r="P83" s="110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P83" s="25"/>
      <c r="AQ83" s="25"/>
      <c r="AR83" s="25"/>
    </row>
    <row r="84" spans="3:44" s="24" customFormat="1" ht="15" customHeight="1" x14ac:dyDescent="0.2">
      <c r="C84" s="106"/>
      <c r="D84" s="107"/>
      <c r="E84" s="107"/>
      <c r="F84" s="107"/>
      <c r="G84" s="107"/>
      <c r="H84" s="107"/>
      <c r="I84" s="108"/>
      <c r="J84" s="109"/>
      <c r="K84" s="107"/>
      <c r="L84" s="107"/>
      <c r="M84" s="107"/>
      <c r="N84" s="107"/>
      <c r="O84" s="107"/>
      <c r="P84" s="110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P84" s="25"/>
      <c r="AQ84" s="25"/>
      <c r="AR84" s="25"/>
    </row>
    <row r="85" spans="3:44" s="24" customFormat="1" ht="15" customHeight="1" x14ac:dyDescent="0.2">
      <c r="C85" s="106"/>
      <c r="D85" s="107"/>
      <c r="E85" s="107"/>
      <c r="F85" s="107"/>
      <c r="G85" s="107"/>
      <c r="H85" s="107"/>
      <c r="I85" s="108"/>
      <c r="J85" s="109"/>
      <c r="K85" s="107"/>
      <c r="L85" s="107"/>
      <c r="M85" s="107"/>
      <c r="N85" s="107"/>
      <c r="O85" s="107"/>
      <c r="P85" s="110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P85" s="25"/>
      <c r="AQ85" s="25"/>
      <c r="AR85" s="25"/>
    </row>
    <row r="86" spans="3:44" s="24" customFormat="1" ht="15" customHeight="1" x14ac:dyDescent="0.2">
      <c r="C86" s="106"/>
      <c r="D86" s="107"/>
      <c r="E86" s="107"/>
      <c r="F86" s="107"/>
      <c r="G86" s="107"/>
      <c r="H86" s="107"/>
      <c r="I86" s="108"/>
      <c r="J86" s="109"/>
      <c r="K86" s="107"/>
      <c r="L86" s="107"/>
      <c r="M86" s="107"/>
      <c r="N86" s="107"/>
      <c r="O86" s="107"/>
      <c r="P86" s="110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P86" s="25"/>
      <c r="AQ86" s="25"/>
      <c r="AR86" s="25"/>
    </row>
    <row r="87" spans="3:44" s="24" customFormat="1" ht="15" customHeight="1" x14ac:dyDescent="0.2">
      <c r="C87" s="106"/>
      <c r="D87" s="107"/>
      <c r="E87" s="107"/>
      <c r="F87" s="107"/>
      <c r="G87" s="107"/>
      <c r="H87" s="107"/>
      <c r="I87" s="108"/>
      <c r="J87" s="109"/>
      <c r="K87" s="107"/>
      <c r="L87" s="107"/>
      <c r="M87" s="107"/>
      <c r="N87" s="107"/>
      <c r="O87" s="107"/>
      <c r="P87" s="110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P87" s="25"/>
      <c r="AQ87" s="25"/>
      <c r="AR87" s="25"/>
    </row>
    <row r="88" spans="3:44" s="24" customFormat="1" ht="15" customHeight="1" x14ac:dyDescent="0.2">
      <c r="C88" s="106"/>
      <c r="D88" s="107"/>
      <c r="E88" s="107"/>
      <c r="F88" s="107"/>
      <c r="G88" s="107"/>
      <c r="H88" s="107"/>
      <c r="I88" s="108"/>
      <c r="J88" s="109"/>
      <c r="K88" s="107"/>
      <c r="L88" s="107"/>
      <c r="M88" s="107"/>
      <c r="N88" s="107"/>
      <c r="O88" s="107"/>
      <c r="P88" s="110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P88" s="25"/>
      <c r="AQ88" s="25"/>
      <c r="AR88" s="25"/>
    </row>
    <row r="89" spans="3:44" s="24" customFormat="1" ht="14.1" customHeight="1" x14ac:dyDescent="0.2"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AP89" s="25"/>
      <c r="AQ89" s="25"/>
      <c r="AR89" s="25"/>
    </row>
    <row r="90" spans="3:44" s="14" customFormat="1" ht="14.1" customHeight="1" x14ac:dyDescent="0.25">
      <c r="E90" s="72" t="s">
        <v>46</v>
      </c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15"/>
      <c r="AP90" s="38"/>
      <c r="AQ90" s="16"/>
      <c r="AR90" s="16"/>
    </row>
    <row r="91" spans="3:44" s="14" customFormat="1" ht="6.95" customHeight="1" x14ac:dyDescent="0.25"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41"/>
      <c r="AP91" s="38"/>
      <c r="AQ91" s="16"/>
      <c r="AR91" s="16"/>
    </row>
    <row r="92" spans="3:44" s="14" customFormat="1" ht="14.1" customHeight="1" x14ac:dyDescent="0.25">
      <c r="E92" s="72" t="s">
        <v>47</v>
      </c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41"/>
      <c r="AP92" s="38"/>
      <c r="AQ92" s="16"/>
      <c r="AR92" s="16"/>
    </row>
    <row r="93" spans="3:44" s="14" customFormat="1" ht="14.1" customHeight="1" x14ac:dyDescent="0.25"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P93" s="38"/>
      <c r="AQ93" s="16"/>
      <c r="AR93" s="16"/>
    </row>
    <row r="94" spans="3:44" s="24" customFormat="1" ht="14.1" customHeight="1" x14ac:dyDescent="0.2"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P94" s="25"/>
      <c r="AQ94" s="25"/>
      <c r="AR94" s="25"/>
    </row>
    <row r="95" spans="3:44" s="15" customFormat="1" ht="19.5" customHeight="1" x14ac:dyDescent="0.2">
      <c r="AP95" s="17"/>
      <c r="AQ95" s="17"/>
      <c r="AR95" s="17"/>
    </row>
    <row r="96" spans="3:44" s="15" customFormat="1" ht="19.5" customHeight="1" thickBot="1" x14ac:dyDescent="0.25">
      <c r="AP96" s="17"/>
      <c r="AQ96" s="17"/>
      <c r="AR96" s="17"/>
    </row>
    <row r="97" spans="10:51" s="14" customFormat="1" ht="20.100000000000001" customHeight="1" x14ac:dyDescent="0.25">
      <c r="J97" s="82" t="s">
        <v>14</v>
      </c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4"/>
      <c r="AP97" s="16"/>
      <c r="AQ97" s="16"/>
      <c r="AR97" s="16"/>
    </row>
    <row r="98" spans="10:51" s="14" customFormat="1" ht="20.100000000000001" customHeight="1" x14ac:dyDescent="0.25">
      <c r="J98" s="79" t="s">
        <v>12</v>
      </c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1"/>
      <c r="AP98" s="16"/>
      <c r="AQ98" s="16"/>
      <c r="AR98" s="16"/>
    </row>
    <row r="99" spans="10:51" s="14" customFormat="1" ht="20.100000000000001" customHeight="1" x14ac:dyDescent="0.25">
      <c r="J99" s="79" t="s">
        <v>15</v>
      </c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1"/>
      <c r="AP99" s="16"/>
      <c r="AQ99" s="16"/>
      <c r="AR99" s="16"/>
    </row>
    <row r="100" spans="10:51" s="14" customFormat="1" ht="20.100000000000001" customHeight="1" thickBot="1" x14ac:dyDescent="0.3">
      <c r="J100" s="76" t="s">
        <v>13</v>
      </c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8"/>
      <c r="AP100" s="16"/>
      <c r="AQ100" s="16"/>
      <c r="AR100" s="16"/>
    </row>
    <row r="101" spans="10:51" s="14" customFormat="1" ht="14.1" customHeight="1" x14ac:dyDescent="0.25">
      <c r="AG101" s="67" t="s">
        <v>343</v>
      </c>
      <c r="AH101" s="67"/>
      <c r="AI101" s="67"/>
      <c r="AJ101" s="67"/>
      <c r="AK101" s="67"/>
      <c r="AL101" s="67"/>
      <c r="AP101" s="38"/>
      <c r="AW101" s="16"/>
      <c r="AX101" s="16"/>
      <c r="AY101" s="16"/>
    </row>
  </sheetData>
  <sheetProtection sheet="1" insertRows="0" deleteRows="0"/>
  <mergeCells count="136">
    <mergeCell ref="AA74:AJ74"/>
    <mergeCell ref="AA75:AJ75"/>
    <mergeCell ref="AA76:AJ76"/>
    <mergeCell ref="AA77:AJ77"/>
    <mergeCell ref="AA78:AJ78"/>
    <mergeCell ref="AA79:AJ79"/>
    <mergeCell ref="AA80:AJ80"/>
    <mergeCell ref="Q80:Z80"/>
    <mergeCell ref="Q88:Z88"/>
    <mergeCell ref="Q82:Z82"/>
    <mergeCell ref="E90:AK91"/>
    <mergeCell ref="Q87:Z87"/>
    <mergeCell ref="AA82:AJ82"/>
    <mergeCell ref="AA83:AJ83"/>
    <mergeCell ref="AA84:AJ84"/>
    <mergeCell ref="AA85:AJ85"/>
    <mergeCell ref="AA86:AJ86"/>
    <mergeCell ref="Q76:Z76"/>
    <mergeCell ref="Q77:Z77"/>
    <mergeCell ref="Q78:Z78"/>
    <mergeCell ref="Q79:Z79"/>
    <mergeCell ref="E92:AK93"/>
    <mergeCell ref="C88:I88"/>
    <mergeCell ref="J88:P88"/>
    <mergeCell ref="C87:I87"/>
    <mergeCell ref="J87:P87"/>
    <mergeCell ref="AA87:AJ87"/>
    <mergeCell ref="C82:I82"/>
    <mergeCell ref="J82:P82"/>
    <mergeCell ref="C83:I83"/>
    <mergeCell ref="J83:P83"/>
    <mergeCell ref="C84:I84"/>
    <mergeCell ref="J84:P84"/>
    <mergeCell ref="C85:I85"/>
    <mergeCell ref="J85:P85"/>
    <mergeCell ref="C86:I86"/>
    <mergeCell ref="J86:P86"/>
    <mergeCell ref="Q83:Z83"/>
    <mergeCell ref="Q84:Z84"/>
    <mergeCell ref="Q85:Z85"/>
    <mergeCell ref="AA88:AJ88"/>
    <mergeCell ref="C81:I81"/>
    <mergeCell ref="J81:P81"/>
    <mergeCell ref="AA81:AJ81"/>
    <mergeCell ref="A70:AL70"/>
    <mergeCell ref="C73:I73"/>
    <mergeCell ref="J73:P73"/>
    <mergeCell ref="C74:I74"/>
    <mergeCell ref="J74:P74"/>
    <mergeCell ref="C75:I75"/>
    <mergeCell ref="J75:P75"/>
    <mergeCell ref="C78:I78"/>
    <mergeCell ref="J78:P78"/>
    <mergeCell ref="C79:I79"/>
    <mergeCell ref="J79:P79"/>
    <mergeCell ref="C80:I80"/>
    <mergeCell ref="J80:P80"/>
    <mergeCell ref="C76:I76"/>
    <mergeCell ref="J76:P76"/>
    <mergeCell ref="Q81:Z81"/>
    <mergeCell ref="C77:I77"/>
    <mergeCell ref="J77:P77"/>
    <mergeCell ref="Q73:Z73"/>
    <mergeCell ref="Q74:Z74"/>
    <mergeCell ref="Q75:Z75"/>
    <mergeCell ref="J98:AB98"/>
    <mergeCell ref="W6:Y6"/>
    <mergeCell ref="AA6:AL6"/>
    <mergeCell ref="A8:AL8"/>
    <mergeCell ref="B9:AJ9"/>
    <mergeCell ref="C11:I11"/>
    <mergeCell ref="J11:AD11"/>
    <mergeCell ref="C13:I13"/>
    <mergeCell ref="J13:AD13"/>
    <mergeCell ref="C15:I15"/>
    <mergeCell ref="J15:AD15"/>
    <mergeCell ref="C49:R49"/>
    <mergeCell ref="E28:AJ28"/>
    <mergeCell ref="E29:AJ29"/>
    <mergeCell ref="F30:AJ30"/>
    <mergeCell ref="C17:I17"/>
    <mergeCell ref="J17:AD17"/>
    <mergeCell ref="B71:AK71"/>
    <mergeCell ref="AA73:AJ73"/>
    <mergeCell ref="B24:AJ24"/>
    <mergeCell ref="J19:AD19"/>
    <mergeCell ref="C21:AJ21"/>
    <mergeCell ref="A32:AL32"/>
    <mergeCell ref="C33:AJ33"/>
    <mergeCell ref="F34:AJ34"/>
    <mergeCell ref="F36:AJ36"/>
    <mergeCell ref="C52:D52"/>
    <mergeCell ref="C43:R43"/>
    <mergeCell ref="U49:AJ49"/>
    <mergeCell ref="I45:R45"/>
    <mergeCell ref="I47:R47"/>
    <mergeCell ref="AA45:AJ45"/>
    <mergeCell ref="AA47:AJ47"/>
    <mergeCell ref="E52:R52"/>
    <mergeCell ref="W52:AJ52"/>
    <mergeCell ref="U52:V52"/>
    <mergeCell ref="A39:AL39"/>
    <mergeCell ref="B40:AJ41"/>
    <mergeCell ref="C50:D50"/>
    <mergeCell ref="C38:D38"/>
    <mergeCell ref="F38:AJ38"/>
    <mergeCell ref="C47:H47"/>
    <mergeCell ref="C45:H45"/>
    <mergeCell ref="U43:AJ43"/>
    <mergeCell ref="U50:V50"/>
    <mergeCell ref="U45:Z45"/>
    <mergeCell ref="U47:Z47"/>
    <mergeCell ref="A1:AL4"/>
    <mergeCell ref="C19:I19"/>
    <mergeCell ref="A23:AL23"/>
    <mergeCell ref="AG101:AL101"/>
    <mergeCell ref="C54:H54"/>
    <mergeCell ref="U56:AJ57"/>
    <mergeCell ref="U54:Z54"/>
    <mergeCell ref="AA54:AJ54"/>
    <mergeCell ref="I54:R54"/>
    <mergeCell ref="C64:AJ64"/>
    <mergeCell ref="C66:AJ68"/>
    <mergeCell ref="AA58:AJ58"/>
    <mergeCell ref="AA60:AJ60"/>
    <mergeCell ref="U58:Z58"/>
    <mergeCell ref="U60:Z60"/>
    <mergeCell ref="C63:AJ63"/>
    <mergeCell ref="J100:AB100"/>
    <mergeCell ref="J99:AB99"/>
    <mergeCell ref="J97:AB97"/>
    <mergeCell ref="Q86:Z86"/>
    <mergeCell ref="E50:R50"/>
    <mergeCell ref="W50:AJ50"/>
    <mergeCell ref="C34:D34"/>
    <mergeCell ref="C36:D36"/>
  </mergeCells>
  <phoneticPr fontId="2"/>
  <conditionalFormatting sqref="C54:H54">
    <cfRule type="expression" dxfId="3" priority="8">
      <formula>$AP$50=2</formula>
    </cfRule>
  </conditionalFormatting>
  <conditionalFormatting sqref="I54:R54">
    <cfRule type="expression" dxfId="2" priority="7">
      <formula>$AP$50=2</formula>
    </cfRule>
  </conditionalFormatting>
  <conditionalFormatting sqref="U54:Z54">
    <cfRule type="expression" dxfId="1" priority="6">
      <formula>$AR$50=2</formula>
    </cfRule>
  </conditionalFormatting>
  <conditionalFormatting sqref="AA54:AJ54">
    <cfRule type="expression" dxfId="0" priority="5">
      <formula>$AR$50=2</formula>
    </cfRule>
  </conditionalFormatting>
  <hyperlinks>
    <hyperlink ref="F30" r:id="rId1" xr:uid="{92E810F7-3AAA-488A-BBC8-1049585C1063}"/>
    <hyperlink ref="C64" r:id="rId2" display="https://jpxsystem.com/doc/cq/doku.php?id=spec:jp:dataformat" xr:uid="{6103A68C-0830-4DE1-85AE-259A84284ABE}"/>
  </hyperlinks>
  <pageMargins left="0.39370078740157483" right="0.39370078740157483" top="0.86614173228346458" bottom="0.74803149606299213" header="0.31496062992125984" footer="0.31496062992125984"/>
  <pageSetup paperSize="9" orientation="portrait" r:id="rId3"/>
  <headerFooter>
    <oddHeader>&amp;L&amp;G</oddHeader>
    <oddFooter>&amp;C&amp;G&amp;R&amp;"Meiryo UI,標準"&amp;9&amp;K00-049v210104</oddFooter>
  </headerFooter>
  <rowBreaks count="1" manualBreakCount="1">
    <brk id="55" max="37" man="1"/>
  </rowBreaks>
  <customProperties>
    <customPr name="layoutContexts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19050</xdr:rowOff>
                  </from>
                  <to>
                    <xdr:col>3</xdr:col>
                    <xdr:colOff>133350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Option Button 36">
              <controlPr defaultSize="0" autoFill="0" autoLine="0" autoPict="0">
                <anchor moveWithCells="1">
                  <from>
                    <xdr:col>2</xdr:col>
                    <xdr:colOff>85725</xdr:colOff>
                    <xdr:row>49</xdr:row>
                    <xdr:rowOff>9525</xdr:rowOff>
                  </from>
                  <to>
                    <xdr:col>3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Option Button 38">
              <controlPr defaultSize="0" autoFill="0" autoLine="0" autoPict="0">
                <anchor moveWithCells="1">
                  <from>
                    <xdr:col>2</xdr:col>
                    <xdr:colOff>85725</xdr:colOff>
                    <xdr:row>51</xdr:row>
                    <xdr:rowOff>9525</xdr:rowOff>
                  </from>
                  <to>
                    <xdr:col>3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Option Button 39">
              <controlPr defaultSize="0" autoFill="0" autoLine="0" autoPict="0">
                <anchor moveWithCells="1">
                  <from>
                    <xdr:col>20</xdr:col>
                    <xdr:colOff>85725</xdr:colOff>
                    <xdr:row>49</xdr:row>
                    <xdr:rowOff>9525</xdr:rowOff>
                  </from>
                  <to>
                    <xdr:col>21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Option Button 40">
              <controlPr defaultSize="0" autoFill="0" autoLine="0" autoPict="0">
                <anchor moveWithCells="1">
                  <from>
                    <xdr:col>20</xdr:col>
                    <xdr:colOff>85725</xdr:colOff>
                    <xdr:row>51</xdr:row>
                    <xdr:rowOff>9525</xdr:rowOff>
                  </from>
                  <to>
                    <xdr:col>21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Group Box 41">
              <controlPr defaultSize="0" autoFill="0" autoPict="0">
                <anchor moveWithCells="1">
                  <from>
                    <xdr:col>2</xdr:col>
                    <xdr:colOff>57150</xdr:colOff>
                    <xdr:row>48</xdr:row>
                    <xdr:rowOff>228600</xdr:rowOff>
                  </from>
                  <to>
                    <xdr:col>3</xdr:col>
                    <xdr:colOff>171450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Option Button 45">
              <controlPr defaultSize="0" autoFill="0" autoLine="0" autoPict="0">
                <anchor moveWithCells="1">
                  <from>
                    <xdr:col>2</xdr:col>
                    <xdr:colOff>85725</xdr:colOff>
                    <xdr:row>33</xdr:row>
                    <xdr:rowOff>0</xdr:rowOff>
                  </from>
                  <to>
                    <xdr:col>3</xdr:col>
                    <xdr:colOff>142875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Option Button 46">
              <controlPr defaultSize="0" autoFill="0" autoLine="0" autoPict="0">
                <anchor moveWithCells="1">
                  <from>
                    <xdr:col>2</xdr:col>
                    <xdr:colOff>85725</xdr:colOff>
                    <xdr:row>35</xdr:row>
                    <xdr:rowOff>0</xdr:rowOff>
                  </from>
                  <to>
                    <xdr:col>3</xdr:col>
                    <xdr:colOff>142875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Group Box 47">
              <controlPr defaultSize="0" autoFill="0" autoPict="0">
                <anchor moveWithCells="1">
                  <from>
                    <xdr:col>20</xdr:col>
                    <xdr:colOff>0</xdr:colOff>
                    <xdr:row>48</xdr:row>
                    <xdr:rowOff>238125</xdr:rowOff>
                  </from>
                  <to>
                    <xdr:col>22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Option Button 48">
              <controlPr defaultSize="0" autoFill="0" autoLine="0" autoPict="0">
                <anchor moveWithCells="1">
                  <from>
                    <xdr:col>2</xdr:col>
                    <xdr:colOff>85725</xdr:colOff>
                    <xdr:row>37</xdr:row>
                    <xdr:rowOff>0</xdr:rowOff>
                  </from>
                  <to>
                    <xdr:col>3</xdr:col>
                    <xdr:colOff>142875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ED5-C61B-4A5E-8B7B-E9939CD4A6EE}">
  <dimension ref="A1:C142"/>
  <sheetViews>
    <sheetView workbookViewId="0">
      <selection activeCell="B26" sqref="B26"/>
    </sheetView>
  </sheetViews>
  <sheetFormatPr defaultRowHeight="13.5" x14ac:dyDescent="0.15"/>
  <cols>
    <col min="1" max="1" width="10.375" style="42" customWidth="1"/>
    <col min="2" max="2" width="45.125" style="42" customWidth="1"/>
    <col min="3" max="3" width="48.5" style="42" customWidth="1"/>
    <col min="4" max="16384" width="9" style="43"/>
  </cols>
  <sheetData>
    <row r="1" spans="1:3" x14ac:dyDescent="0.15">
      <c r="A1" s="42" t="s">
        <v>50</v>
      </c>
      <c r="B1" s="42" t="s">
        <v>51</v>
      </c>
      <c r="C1" s="42" t="s">
        <v>52</v>
      </c>
    </row>
    <row r="2" spans="1:3" x14ac:dyDescent="0.15">
      <c r="A2" s="44">
        <v>17067</v>
      </c>
      <c r="B2" s="42" t="s">
        <v>53</v>
      </c>
      <c r="C2" s="42" t="s">
        <v>53</v>
      </c>
    </row>
    <row r="3" spans="1:3" x14ac:dyDescent="0.15">
      <c r="A3" s="44">
        <v>17039</v>
      </c>
      <c r="B3" s="42" t="s">
        <v>54</v>
      </c>
      <c r="C3" s="42" t="s">
        <v>54</v>
      </c>
    </row>
    <row r="4" spans="1:3" x14ac:dyDescent="0.15">
      <c r="A4" s="44">
        <v>17061</v>
      </c>
      <c r="B4" s="42" t="s">
        <v>55</v>
      </c>
      <c r="C4" s="42" t="s">
        <v>55</v>
      </c>
    </row>
    <row r="5" spans="1:3" x14ac:dyDescent="0.15">
      <c r="A5" s="44">
        <v>17028</v>
      </c>
      <c r="B5" s="42" t="s">
        <v>56</v>
      </c>
      <c r="C5" s="42" t="s">
        <v>56</v>
      </c>
    </row>
    <row r="6" spans="1:3" x14ac:dyDescent="0.15">
      <c r="A6" s="44">
        <v>17045</v>
      </c>
      <c r="B6" s="42" t="s">
        <v>57</v>
      </c>
      <c r="C6" s="42" t="s">
        <v>57</v>
      </c>
    </row>
    <row r="7" spans="1:3" x14ac:dyDescent="0.15">
      <c r="A7" s="44">
        <v>17034</v>
      </c>
      <c r="B7" s="42" t="s">
        <v>58</v>
      </c>
      <c r="C7" s="42" t="s">
        <v>58</v>
      </c>
    </row>
    <row r="8" spans="1:3" x14ac:dyDescent="0.15">
      <c r="A8" s="44">
        <v>17011</v>
      </c>
      <c r="B8" s="42" t="s">
        <v>59</v>
      </c>
      <c r="C8" s="42" t="s">
        <v>59</v>
      </c>
    </row>
    <row r="9" spans="1:3" x14ac:dyDescent="0.15">
      <c r="A9" s="44">
        <v>13005</v>
      </c>
      <c r="B9" s="42" t="s">
        <v>60</v>
      </c>
      <c r="C9" s="42" t="s">
        <v>60</v>
      </c>
    </row>
    <row r="10" spans="1:3" x14ac:dyDescent="0.15">
      <c r="A10" s="44">
        <v>17037</v>
      </c>
      <c r="B10" s="42" t="s">
        <v>61</v>
      </c>
      <c r="C10" s="42" t="s">
        <v>61</v>
      </c>
    </row>
    <row r="11" spans="1:3" x14ac:dyDescent="0.15">
      <c r="A11" s="44">
        <v>17010</v>
      </c>
      <c r="B11" s="42" t="s">
        <v>62</v>
      </c>
      <c r="C11" s="42" t="s">
        <v>62</v>
      </c>
    </row>
    <row r="12" spans="1:3" x14ac:dyDescent="0.15">
      <c r="A12" s="44">
        <v>17056</v>
      </c>
      <c r="B12" s="42" t="s">
        <v>63</v>
      </c>
      <c r="C12" s="42" t="s">
        <v>63</v>
      </c>
    </row>
    <row r="13" spans="1:3" x14ac:dyDescent="0.15">
      <c r="A13" s="44">
        <v>17025</v>
      </c>
      <c r="B13" s="42" t="s">
        <v>64</v>
      </c>
      <c r="C13" s="42" t="s">
        <v>64</v>
      </c>
    </row>
    <row r="14" spans="1:3" x14ac:dyDescent="0.15">
      <c r="A14" s="44">
        <v>17051</v>
      </c>
      <c r="B14" s="42" t="s">
        <v>65</v>
      </c>
      <c r="C14" s="42" t="s">
        <v>65</v>
      </c>
    </row>
    <row r="15" spans="1:3" x14ac:dyDescent="0.15">
      <c r="A15" s="44">
        <v>17062</v>
      </c>
      <c r="B15" s="42" t="s">
        <v>66</v>
      </c>
      <c r="C15" s="42" t="s">
        <v>66</v>
      </c>
    </row>
    <row r="16" spans="1:3" x14ac:dyDescent="0.15">
      <c r="A16" s="44">
        <v>17012</v>
      </c>
      <c r="B16" s="42" t="s">
        <v>67</v>
      </c>
      <c r="C16" s="42" t="s">
        <v>67</v>
      </c>
    </row>
    <row r="17" spans="1:3" x14ac:dyDescent="0.15">
      <c r="A17" s="44">
        <v>17060</v>
      </c>
      <c r="B17" s="42" t="s">
        <v>68</v>
      </c>
      <c r="C17" s="42" t="s">
        <v>68</v>
      </c>
    </row>
    <row r="18" spans="1:3" x14ac:dyDescent="0.15">
      <c r="A18" s="44">
        <v>17004</v>
      </c>
      <c r="B18" s="42" t="s">
        <v>69</v>
      </c>
      <c r="C18" s="42" t="s">
        <v>69</v>
      </c>
    </row>
    <row r="19" spans="1:3" x14ac:dyDescent="0.15">
      <c r="A19" s="44">
        <v>17017</v>
      </c>
      <c r="B19" s="42" t="s">
        <v>70</v>
      </c>
      <c r="C19" s="42" t="s">
        <v>70</v>
      </c>
    </row>
    <row r="20" spans="1:3" x14ac:dyDescent="0.15">
      <c r="A20" s="44">
        <v>17019</v>
      </c>
      <c r="B20" s="42" t="s">
        <v>71</v>
      </c>
      <c r="C20" s="42" t="s">
        <v>71</v>
      </c>
    </row>
    <row r="21" spans="1:3" x14ac:dyDescent="0.15">
      <c r="A21" s="44">
        <v>17015</v>
      </c>
      <c r="B21" s="42" t="s">
        <v>72</v>
      </c>
      <c r="C21" s="42" t="s">
        <v>72</v>
      </c>
    </row>
    <row r="22" spans="1:3" x14ac:dyDescent="0.15">
      <c r="A22" s="44">
        <v>17063</v>
      </c>
      <c r="B22" s="42" t="s">
        <v>73</v>
      </c>
      <c r="C22" s="42" t="s">
        <v>73</v>
      </c>
    </row>
    <row r="23" spans="1:3" x14ac:dyDescent="0.15">
      <c r="A23" s="44">
        <v>17029</v>
      </c>
      <c r="B23" s="42" t="s">
        <v>74</v>
      </c>
      <c r="C23" s="42" t="s">
        <v>74</v>
      </c>
    </row>
    <row r="24" spans="1:3" x14ac:dyDescent="0.15">
      <c r="A24" s="44">
        <v>17008</v>
      </c>
      <c r="B24" s="42" t="s">
        <v>75</v>
      </c>
      <c r="C24" s="42" t="s">
        <v>75</v>
      </c>
    </row>
    <row r="25" spans="1:3" x14ac:dyDescent="0.15">
      <c r="A25" s="44">
        <v>17058</v>
      </c>
      <c r="B25" s="42" t="s">
        <v>76</v>
      </c>
      <c r="C25" s="42" t="s">
        <v>76</v>
      </c>
    </row>
    <row r="26" spans="1:3" x14ac:dyDescent="0.15">
      <c r="A26" s="44">
        <v>17024</v>
      </c>
      <c r="B26" s="42" t="s">
        <v>77</v>
      </c>
      <c r="C26" s="42" t="s">
        <v>78</v>
      </c>
    </row>
    <row r="27" spans="1:3" x14ac:dyDescent="0.15">
      <c r="A27" s="44">
        <v>17046</v>
      </c>
      <c r="B27" s="42" t="s">
        <v>79</v>
      </c>
      <c r="C27" s="42" t="s">
        <v>79</v>
      </c>
    </row>
    <row r="28" spans="1:3" x14ac:dyDescent="0.15">
      <c r="A28" s="44">
        <v>17057</v>
      </c>
      <c r="B28" s="42" t="s">
        <v>80</v>
      </c>
      <c r="C28" s="42" t="s">
        <v>80</v>
      </c>
    </row>
    <row r="29" spans="1:3" x14ac:dyDescent="0.15">
      <c r="A29" s="44">
        <v>17066</v>
      </c>
      <c r="B29" s="42" t="s">
        <v>81</v>
      </c>
      <c r="C29" s="42" t="s">
        <v>81</v>
      </c>
    </row>
    <row r="30" spans="1:3" x14ac:dyDescent="0.15">
      <c r="A30" s="44">
        <v>17033</v>
      </c>
      <c r="B30" s="42" t="s">
        <v>82</v>
      </c>
      <c r="C30" s="42" t="s">
        <v>82</v>
      </c>
    </row>
    <row r="31" spans="1:3" x14ac:dyDescent="0.15">
      <c r="A31" s="44">
        <v>17005</v>
      </c>
      <c r="B31" s="42" t="s">
        <v>83</v>
      </c>
      <c r="C31" s="42" t="s">
        <v>83</v>
      </c>
    </row>
    <row r="32" spans="1:3" x14ac:dyDescent="0.15">
      <c r="A32" s="44">
        <v>17027</v>
      </c>
      <c r="B32" s="42" t="s">
        <v>84</v>
      </c>
      <c r="C32" s="42" t="s">
        <v>84</v>
      </c>
    </row>
    <row r="33" spans="1:3" x14ac:dyDescent="0.15">
      <c r="A33" s="44">
        <v>17055</v>
      </c>
      <c r="B33" s="42" t="s">
        <v>85</v>
      </c>
      <c r="C33" s="42" t="s">
        <v>85</v>
      </c>
    </row>
    <row r="34" spans="1:3" x14ac:dyDescent="0.15">
      <c r="A34" s="44">
        <v>17030</v>
      </c>
      <c r="B34" s="42" t="s">
        <v>86</v>
      </c>
      <c r="C34" s="42" t="s">
        <v>86</v>
      </c>
    </row>
    <row r="35" spans="1:3" x14ac:dyDescent="0.15">
      <c r="A35" s="44">
        <v>17044</v>
      </c>
      <c r="B35" s="42" t="s">
        <v>87</v>
      </c>
      <c r="C35" s="42" t="s">
        <v>87</v>
      </c>
    </row>
    <row r="36" spans="1:3" x14ac:dyDescent="0.15">
      <c r="A36" s="44">
        <v>17035</v>
      </c>
      <c r="B36" s="42" t="s">
        <v>88</v>
      </c>
      <c r="C36" s="42" t="s">
        <v>88</v>
      </c>
    </row>
    <row r="37" spans="1:3" x14ac:dyDescent="0.15">
      <c r="A37" s="44">
        <v>17038</v>
      </c>
      <c r="B37" s="42" t="s">
        <v>89</v>
      </c>
      <c r="C37" s="42" t="s">
        <v>89</v>
      </c>
    </row>
    <row r="38" spans="1:3" x14ac:dyDescent="0.15">
      <c r="A38" s="44">
        <v>17047</v>
      </c>
      <c r="B38" s="42" t="s">
        <v>90</v>
      </c>
      <c r="C38" s="42" t="s">
        <v>90</v>
      </c>
    </row>
    <row r="39" spans="1:3" x14ac:dyDescent="0.15">
      <c r="A39" s="44">
        <v>17054</v>
      </c>
      <c r="B39" s="42" t="s">
        <v>91</v>
      </c>
      <c r="C39" s="42" t="s">
        <v>91</v>
      </c>
    </row>
    <row r="40" spans="1:3" x14ac:dyDescent="0.15">
      <c r="A40" s="44">
        <v>17070</v>
      </c>
      <c r="B40" s="42" t="s">
        <v>92</v>
      </c>
      <c r="C40" s="42" t="s">
        <v>92</v>
      </c>
    </row>
    <row r="41" spans="1:3" x14ac:dyDescent="0.15">
      <c r="A41" s="44">
        <v>17053</v>
      </c>
      <c r="B41" s="42" t="s">
        <v>93</v>
      </c>
      <c r="C41" s="42" t="s">
        <v>93</v>
      </c>
    </row>
    <row r="42" spans="1:3" x14ac:dyDescent="0.15">
      <c r="A42" s="44">
        <v>17016</v>
      </c>
      <c r="B42" s="42" t="s">
        <v>94</v>
      </c>
      <c r="C42" s="42" t="s">
        <v>94</v>
      </c>
    </row>
    <row r="43" spans="1:3" x14ac:dyDescent="0.15">
      <c r="A43" s="44">
        <v>17048</v>
      </c>
      <c r="B43" s="42" t="s">
        <v>95</v>
      </c>
      <c r="C43" s="42" t="s">
        <v>95</v>
      </c>
    </row>
    <row r="44" spans="1:3" x14ac:dyDescent="0.15">
      <c r="A44" s="44">
        <v>17052</v>
      </c>
      <c r="B44" s="42" t="s">
        <v>96</v>
      </c>
      <c r="C44" s="42" t="s">
        <v>96</v>
      </c>
    </row>
    <row r="45" spans="1:3" x14ac:dyDescent="0.15">
      <c r="A45" s="44">
        <v>17013</v>
      </c>
      <c r="B45" s="42" t="s">
        <v>97</v>
      </c>
      <c r="C45" s="42" t="s">
        <v>97</v>
      </c>
    </row>
    <row r="46" spans="1:3" x14ac:dyDescent="0.15">
      <c r="A46" s="44">
        <v>17001</v>
      </c>
      <c r="B46" s="42" t="s">
        <v>98</v>
      </c>
      <c r="C46" s="42" t="s">
        <v>98</v>
      </c>
    </row>
    <row r="47" spans="1:3" x14ac:dyDescent="0.15">
      <c r="A47" s="44">
        <v>17068</v>
      </c>
      <c r="B47" s="42" t="s">
        <v>99</v>
      </c>
      <c r="C47" s="42" t="s">
        <v>99</v>
      </c>
    </row>
    <row r="48" spans="1:3" x14ac:dyDescent="0.15">
      <c r="A48" s="44">
        <v>17023</v>
      </c>
      <c r="B48" s="42" t="s">
        <v>100</v>
      </c>
      <c r="C48" s="42" t="s">
        <v>100</v>
      </c>
    </row>
    <row r="49" spans="1:3" x14ac:dyDescent="0.15">
      <c r="A49" s="44">
        <v>17064</v>
      </c>
      <c r="B49" s="42" t="s">
        <v>101</v>
      </c>
      <c r="C49" s="42" t="s">
        <v>101</v>
      </c>
    </row>
    <row r="50" spans="1:3" x14ac:dyDescent="0.15">
      <c r="A50" s="44">
        <v>17002</v>
      </c>
      <c r="B50" s="42" t="s">
        <v>102</v>
      </c>
      <c r="C50" s="42" t="s">
        <v>102</v>
      </c>
    </row>
    <row r="51" spans="1:3" x14ac:dyDescent="0.15">
      <c r="A51" s="44">
        <v>17006</v>
      </c>
      <c r="B51" s="42" t="s">
        <v>103</v>
      </c>
      <c r="C51" s="42" t="s">
        <v>103</v>
      </c>
    </row>
    <row r="52" spans="1:3" x14ac:dyDescent="0.15">
      <c r="A52" s="44">
        <v>17018</v>
      </c>
      <c r="B52" s="42" t="s">
        <v>104</v>
      </c>
      <c r="C52" s="42" t="s">
        <v>104</v>
      </c>
    </row>
    <row r="53" spans="1:3" x14ac:dyDescent="0.15">
      <c r="A53" s="44">
        <v>17009</v>
      </c>
      <c r="B53" s="42" t="s">
        <v>105</v>
      </c>
      <c r="C53" s="42" t="s">
        <v>105</v>
      </c>
    </row>
    <row r="54" spans="1:3" x14ac:dyDescent="0.15">
      <c r="A54" s="44">
        <v>17007</v>
      </c>
      <c r="B54" s="42" t="s">
        <v>106</v>
      </c>
      <c r="C54" s="42" t="s">
        <v>107</v>
      </c>
    </row>
    <row r="55" spans="1:3" x14ac:dyDescent="0.15">
      <c r="A55" s="42">
        <v>11004</v>
      </c>
      <c r="B55" s="42" t="s">
        <v>108</v>
      </c>
      <c r="C55" s="42" t="s">
        <v>109</v>
      </c>
    </row>
    <row r="56" spans="1:3" x14ac:dyDescent="0.15">
      <c r="A56" s="42">
        <v>11016</v>
      </c>
      <c r="B56" s="42" t="s">
        <v>110</v>
      </c>
      <c r="C56" s="42" t="s">
        <v>111</v>
      </c>
    </row>
    <row r="57" spans="1:3" x14ac:dyDescent="0.15">
      <c r="A57" s="42">
        <v>11044</v>
      </c>
      <c r="B57" s="42" t="s">
        <v>112</v>
      </c>
      <c r="C57" s="42" t="s">
        <v>113</v>
      </c>
    </row>
    <row r="58" spans="1:3" x14ac:dyDescent="0.15">
      <c r="A58" s="42">
        <v>11056</v>
      </c>
      <c r="B58" s="42" t="s">
        <v>114</v>
      </c>
      <c r="C58" s="42" t="s">
        <v>115</v>
      </c>
    </row>
    <row r="59" spans="1:3" x14ac:dyDescent="0.15">
      <c r="A59" s="42">
        <v>11060</v>
      </c>
      <c r="B59" s="42" t="s">
        <v>116</v>
      </c>
      <c r="C59" s="42" t="s">
        <v>117</v>
      </c>
    </row>
    <row r="60" spans="1:3" x14ac:dyDescent="0.15">
      <c r="A60" s="42">
        <v>11128</v>
      </c>
      <c r="B60" s="42" t="s">
        <v>118</v>
      </c>
      <c r="C60" s="42" t="s">
        <v>119</v>
      </c>
    </row>
    <row r="61" spans="1:3" x14ac:dyDescent="0.15">
      <c r="A61" s="42">
        <v>11152</v>
      </c>
      <c r="B61" s="42" t="s">
        <v>120</v>
      </c>
      <c r="C61" s="42" t="s">
        <v>121</v>
      </c>
    </row>
    <row r="62" spans="1:3" x14ac:dyDescent="0.15">
      <c r="A62" s="42">
        <v>11168</v>
      </c>
      <c r="B62" s="42" t="s">
        <v>122</v>
      </c>
      <c r="C62" s="42" t="s">
        <v>123</v>
      </c>
    </row>
    <row r="63" spans="1:3" x14ac:dyDescent="0.15">
      <c r="A63" s="42">
        <v>11216</v>
      </c>
      <c r="B63" s="42" t="s">
        <v>124</v>
      </c>
      <c r="C63" s="42" t="s">
        <v>125</v>
      </c>
    </row>
    <row r="64" spans="1:3" x14ac:dyDescent="0.15">
      <c r="A64" s="42">
        <v>11256</v>
      </c>
      <c r="B64" s="42" t="s">
        <v>126</v>
      </c>
      <c r="C64" s="42" t="s">
        <v>127</v>
      </c>
    </row>
    <row r="65" spans="1:3" x14ac:dyDescent="0.15">
      <c r="A65" s="42">
        <v>11264</v>
      </c>
      <c r="B65" s="42" t="s">
        <v>128</v>
      </c>
      <c r="C65" s="42" t="s">
        <v>129</v>
      </c>
    </row>
    <row r="66" spans="1:3" x14ac:dyDescent="0.15">
      <c r="A66" s="42">
        <v>11272</v>
      </c>
      <c r="B66" s="42" t="s">
        <v>130</v>
      </c>
      <c r="C66" s="42" t="s">
        <v>131</v>
      </c>
    </row>
    <row r="67" spans="1:3" x14ac:dyDescent="0.15">
      <c r="A67" s="42">
        <v>11280</v>
      </c>
      <c r="B67" s="42" t="s">
        <v>132</v>
      </c>
      <c r="C67" s="42" t="s">
        <v>133</v>
      </c>
    </row>
    <row r="68" spans="1:3" x14ac:dyDescent="0.15">
      <c r="A68" s="42">
        <v>11296</v>
      </c>
      <c r="B68" s="42" t="s">
        <v>134</v>
      </c>
      <c r="C68" s="42" t="s">
        <v>135</v>
      </c>
    </row>
    <row r="69" spans="1:3" x14ac:dyDescent="0.15">
      <c r="A69" s="42">
        <v>11424</v>
      </c>
      <c r="B69" s="42" t="s">
        <v>136</v>
      </c>
      <c r="C69" s="42" t="s">
        <v>137</v>
      </c>
    </row>
    <row r="70" spans="1:3" x14ac:dyDescent="0.15">
      <c r="A70" s="42">
        <v>11448</v>
      </c>
      <c r="B70" s="42" t="s">
        <v>138</v>
      </c>
      <c r="C70" s="42" t="s">
        <v>139</v>
      </c>
    </row>
    <row r="71" spans="1:3" x14ac:dyDescent="0.15">
      <c r="A71" s="42">
        <v>11456</v>
      </c>
      <c r="B71" s="42" t="s">
        <v>140</v>
      </c>
      <c r="C71" s="42" t="s">
        <v>141</v>
      </c>
    </row>
    <row r="72" spans="1:3" x14ac:dyDescent="0.15">
      <c r="A72" s="42">
        <v>11464</v>
      </c>
      <c r="B72" s="42" t="s">
        <v>142</v>
      </c>
      <c r="C72" s="42" t="s">
        <v>143</v>
      </c>
    </row>
    <row r="73" spans="1:3" x14ac:dyDescent="0.15">
      <c r="A73" s="42">
        <v>11484</v>
      </c>
      <c r="B73" s="42" t="s">
        <v>144</v>
      </c>
      <c r="C73" s="42" t="s">
        <v>145</v>
      </c>
    </row>
    <row r="74" spans="1:3" x14ac:dyDescent="0.15">
      <c r="A74" s="42">
        <v>11488</v>
      </c>
      <c r="B74" s="42" t="s">
        <v>146</v>
      </c>
      <c r="C74" s="42" t="s">
        <v>147</v>
      </c>
    </row>
    <row r="75" spans="1:3" x14ac:dyDescent="0.15">
      <c r="A75" s="42">
        <v>11512</v>
      </c>
      <c r="B75" s="42" t="s">
        <v>148</v>
      </c>
      <c r="C75" s="42" t="s">
        <v>149</v>
      </c>
    </row>
    <row r="76" spans="1:3" x14ac:dyDescent="0.15">
      <c r="A76" s="42">
        <v>11520</v>
      </c>
      <c r="B76" s="42" t="s">
        <v>150</v>
      </c>
      <c r="C76" s="42" t="s">
        <v>151</v>
      </c>
    </row>
    <row r="77" spans="1:3" x14ac:dyDescent="0.15">
      <c r="A77" s="42">
        <v>11544</v>
      </c>
      <c r="B77" s="42" t="s">
        <v>152</v>
      </c>
      <c r="C77" s="42" t="s">
        <v>153</v>
      </c>
    </row>
    <row r="78" spans="1:3" x14ac:dyDescent="0.15">
      <c r="A78" s="42">
        <v>11560</v>
      </c>
      <c r="B78" s="42" t="s">
        <v>154</v>
      </c>
      <c r="C78" s="42" t="s">
        <v>155</v>
      </c>
    </row>
    <row r="79" spans="1:3" x14ac:dyDescent="0.15">
      <c r="A79" s="42">
        <v>11616</v>
      </c>
      <c r="B79" s="42" t="s">
        <v>156</v>
      </c>
      <c r="C79" s="42" t="s">
        <v>157</v>
      </c>
    </row>
    <row r="80" spans="1:3" x14ac:dyDescent="0.15">
      <c r="A80" s="42">
        <v>11635</v>
      </c>
      <c r="B80" s="42" t="s">
        <v>158</v>
      </c>
      <c r="C80" s="42" t="s">
        <v>159</v>
      </c>
    </row>
    <row r="81" spans="1:3" x14ac:dyDescent="0.15">
      <c r="A81" s="42">
        <v>11638</v>
      </c>
      <c r="B81" s="42" t="s">
        <v>160</v>
      </c>
      <c r="C81" s="42" t="s">
        <v>161</v>
      </c>
    </row>
    <row r="82" spans="1:3" x14ac:dyDescent="0.15">
      <c r="A82" s="42">
        <v>11646</v>
      </c>
      <c r="B82" s="42" t="s">
        <v>162</v>
      </c>
      <c r="C82" s="42" t="s">
        <v>163</v>
      </c>
    </row>
    <row r="83" spans="1:3" x14ac:dyDescent="0.15">
      <c r="A83" s="42">
        <v>11690</v>
      </c>
      <c r="B83" s="42" t="s">
        <v>164</v>
      </c>
      <c r="C83" s="42" t="s">
        <v>165</v>
      </c>
    </row>
    <row r="84" spans="1:3" x14ac:dyDescent="0.15">
      <c r="A84" s="42">
        <v>11696</v>
      </c>
      <c r="B84" s="42" t="s">
        <v>166</v>
      </c>
      <c r="C84" s="42" t="s">
        <v>167</v>
      </c>
    </row>
    <row r="85" spans="1:3" x14ac:dyDescent="0.15">
      <c r="A85" s="42">
        <v>11714</v>
      </c>
      <c r="B85" s="42" t="s">
        <v>168</v>
      </c>
      <c r="C85" s="42" t="s">
        <v>169</v>
      </c>
    </row>
    <row r="86" spans="1:3" x14ac:dyDescent="0.15">
      <c r="A86" s="42">
        <v>11717</v>
      </c>
      <c r="B86" s="42" t="s">
        <v>170</v>
      </c>
      <c r="C86" s="42" t="s">
        <v>171</v>
      </c>
    </row>
    <row r="87" spans="1:3" x14ac:dyDescent="0.15">
      <c r="A87" s="42">
        <v>11727</v>
      </c>
      <c r="B87" s="42" t="s">
        <v>172</v>
      </c>
      <c r="C87" s="42" t="s">
        <v>173</v>
      </c>
    </row>
    <row r="88" spans="1:3" x14ac:dyDescent="0.15">
      <c r="A88" s="42">
        <v>11736</v>
      </c>
      <c r="B88" s="42" t="s">
        <v>174</v>
      </c>
      <c r="C88" s="42" t="s">
        <v>175</v>
      </c>
    </row>
    <row r="89" spans="1:3" x14ac:dyDescent="0.15">
      <c r="A89" s="42">
        <v>11745</v>
      </c>
      <c r="B89" s="42" t="s">
        <v>176</v>
      </c>
      <c r="C89" s="42" t="s">
        <v>177</v>
      </c>
    </row>
    <row r="90" spans="1:3" x14ac:dyDescent="0.15">
      <c r="A90" s="42">
        <v>11746</v>
      </c>
      <c r="B90" s="42" t="s">
        <v>178</v>
      </c>
      <c r="C90" s="42" t="s">
        <v>179</v>
      </c>
    </row>
    <row r="91" spans="1:3" x14ac:dyDescent="0.15">
      <c r="A91" s="42">
        <v>11784</v>
      </c>
      <c r="B91" s="42" t="s">
        <v>180</v>
      </c>
      <c r="C91" s="42" t="s">
        <v>181</v>
      </c>
    </row>
    <row r="92" spans="1:3" x14ac:dyDescent="0.15">
      <c r="A92" s="42">
        <v>11788</v>
      </c>
      <c r="B92" s="42" t="s">
        <v>182</v>
      </c>
      <c r="C92" s="42" t="s">
        <v>183</v>
      </c>
    </row>
    <row r="93" spans="1:3" x14ac:dyDescent="0.15">
      <c r="A93" s="42">
        <v>11792</v>
      </c>
      <c r="B93" s="42" t="s">
        <v>184</v>
      </c>
      <c r="C93" s="42" t="s">
        <v>185</v>
      </c>
    </row>
    <row r="94" spans="1:3" x14ac:dyDescent="0.15">
      <c r="A94" s="42">
        <v>11840</v>
      </c>
      <c r="B94" s="42" t="s">
        <v>186</v>
      </c>
      <c r="C94" s="42" t="s">
        <v>187</v>
      </c>
    </row>
    <row r="95" spans="1:3" x14ac:dyDescent="0.15">
      <c r="A95" s="42">
        <v>12000</v>
      </c>
      <c r="B95" s="42" t="s">
        <v>188</v>
      </c>
      <c r="C95" s="42" t="s">
        <v>189</v>
      </c>
    </row>
    <row r="96" spans="1:3" x14ac:dyDescent="0.15">
      <c r="A96" s="42">
        <v>12016</v>
      </c>
      <c r="B96" s="42" t="s">
        <v>190</v>
      </c>
      <c r="C96" s="42" t="s">
        <v>191</v>
      </c>
    </row>
    <row r="97" spans="1:3" x14ac:dyDescent="0.15">
      <c r="A97" s="42">
        <v>12024</v>
      </c>
      <c r="B97" s="42" t="s">
        <v>192</v>
      </c>
      <c r="C97" s="42" t="s">
        <v>193</v>
      </c>
    </row>
    <row r="98" spans="1:3" x14ac:dyDescent="0.15">
      <c r="A98" s="42">
        <v>12057</v>
      </c>
      <c r="B98" s="42" t="s">
        <v>194</v>
      </c>
      <c r="C98" s="42" t="s">
        <v>195</v>
      </c>
    </row>
    <row r="99" spans="1:3" x14ac:dyDescent="0.15">
      <c r="A99" s="42">
        <v>12072</v>
      </c>
      <c r="B99" s="42" t="s">
        <v>196</v>
      </c>
      <c r="C99" s="42" t="s">
        <v>197</v>
      </c>
    </row>
    <row r="100" spans="1:3" x14ac:dyDescent="0.15">
      <c r="A100" s="42">
        <v>12136</v>
      </c>
      <c r="B100" s="42" t="s">
        <v>198</v>
      </c>
      <c r="C100" s="42" t="s">
        <v>199</v>
      </c>
    </row>
    <row r="101" spans="1:3" x14ac:dyDescent="0.15">
      <c r="A101" s="42">
        <v>12176</v>
      </c>
      <c r="B101" s="42" t="s">
        <v>200</v>
      </c>
      <c r="C101" s="42" t="s">
        <v>201</v>
      </c>
    </row>
    <row r="102" spans="1:3" x14ac:dyDescent="0.15">
      <c r="A102" s="42">
        <v>12208</v>
      </c>
      <c r="B102" s="42" t="s">
        <v>202</v>
      </c>
      <c r="C102" s="42" t="s">
        <v>203</v>
      </c>
    </row>
    <row r="103" spans="1:3" x14ac:dyDescent="0.15">
      <c r="A103" s="42">
        <v>12216</v>
      </c>
      <c r="B103" s="42" t="s">
        <v>204</v>
      </c>
      <c r="C103" s="42" t="s">
        <v>205</v>
      </c>
    </row>
    <row r="104" spans="1:3" x14ac:dyDescent="0.15">
      <c r="A104" s="42">
        <v>12240</v>
      </c>
      <c r="B104" s="42" t="s">
        <v>206</v>
      </c>
      <c r="C104" s="42" t="s">
        <v>207</v>
      </c>
    </row>
    <row r="105" spans="1:3" x14ac:dyDescent="0.15">
      <c r="A105" s="42">
        <v>12248</v>
      </c>
      <c r="B105" s="42" t="s">
        <v>208</v>
      </c>
      <c r="C105" s="42" t="s">
        <v>209</v>
      </c>
    </row>
    <row r="106" spans="1:3" x14ac:dyDescent="0.15">
      <c r="A106" s="42">
        <v>12288</v>
      </c>
      <c r="B106" s="42" t="s">
        <v>210</v>
      </c>
      <c r="C106" s="42" t="s">
        <v>211</v>
      </c>
    </row>
    <row r="107" spans="1:3" x14ac:dyDescent="0.15">
      <c r="A107" s="42">
        <v>12296</v>
      </c>
      <c r="B107" s="42" t="s">
        <v>212</v>
      </c>
      <c r="C107" s="42" t="s">
        <v>213</v>
      </c>
    </row>
    <row r="108" spans="1:3" x14ac:dyDescent="0.15">
      <c r="A108" s="42">
        <v>12320</v>
      </c>
      <c r="B108" s="42" t="s">
        <v>214</v>
      </c>
      <c r="C108" s="42" t="s">
        <v>215</v>
      </c>
    </row>
    <row r="109" spans="1:3" x14ac:dyDescent="0.15">
      <c r="A109" s="42">
        <v>12328</v>
      </c>
      <c r="B109" s="42" t="s">
        <v>216</v>
      </c>
      <c r="C109" s="42" t="s">
        <v>217</v>
      </c>
    </row>
    <row r="110" spans="1:3" x14ac:dyDescent="0.15">
      <c r="A110" s="42">
        <v>12330</v>
      </c>
      <c r="B110" s="42" t="s">
        <v>218</v>
      </c>
      <c r="C110" s="42" t="s">
        <v>219</v>
      </c>
    </row>
    <row r="111" spans="1:3" x14ac:dyDescent="0.15">
      <c r="A111" s="42">
        <v>12336</v>
      </c>
      <c r="B111" s="42" t="s">
        <v>220</v>
      </c>
      <c r="C111" s="42" t="s">
        <v>221</v>
      </c>
    </row>
    <row r="112" spans="1:3" x14ac:dyDescent="0.15">
      <c r="A112" s="42">
        <v>12368</v>
      </c>
      <c r="B112" s="42" t="s">
        <v>222</v>
      </c>
      <c r="C112" s="42" t="s">
        <v>223</v>
      </c>
    </row>
    <row r="113" spans="1:3" x14ac:dyDescent="0.15">
      <c r="A113" s="42">
        <v>12400</v>
      </c>
      <c r="B113" s="42" t="s">
        <v>224</v>
      </c>
      <c r="C113" s="42" t="s">
        <v>225</v>
      </c>
    </row>
    <row r="114" spans="1:3" x14ac:dyDescent="0.15">
      <c r="A114" s="42">
        <v>12410</v>
      </c>
      <c r="B114" s="42" t="s">
        <v>226</v>
      </c>
      <c r="C114" s="42" t="s">
        <v>227</v>
      </c>
    </row>
    <row r="115" spans="1:3" x14ac:dyDescent="0.15">
      <c r="A115" s="42">
        <v>12416</v>
      </c>
      <c r="B115" s="42" t="s">
        <v>228</v>
      </c>
      <c r="C115" s="42" t="s">
        <v>229</v>
      </c>
    </row>
    <row r="116" spans="1:3" x14ac:dyDescent="0.15">
      <c r="A116" s="42">
        <v>12428</v>
      </c>
      <c r="B116" s="42" t="s">
        <v>230</v>
      </c>
      <c r="C116" s="42" t="s">
        <v>231</v>
      </c>
    </row>
    <row r="117" spans="1:3" x14ac:dyDescent="0.15">
      <c r="A117" s="42">
        <v>12432</v>
      </c>
      <c r="B117" s="42" t="s">
        <v>232</v>
      </c>
      <c r="C117" s="42" t="s">
        <v>233</v>
      </c>
    </row>
    <row r="118" spans="1:3" x14ac:dyDescent="0.15">
      <c r="A118" s="42">
        <v>12464</v>
      </c>
      <c r="B118" s="42" t="s">
        <v>234</v>
      </c>
      <c r="C118" s="42" t="s">
        <v>235</v>
      </c>
    </row>
    <row r="119" spans="1:3" x14ac:dyDescent="0.15">
      <c r="A119" s="42">
        <v>12479</v>
      </c>
      <c r="B119" s="42" t="s">
        <v>236</v>
      </c>
      <c r="C119" s="42" t="s">
        <v>237</v>
      </c>
    </row>
    <row r="120" spans="1:3" x14ac:dyDescent="0.15">
      <c r="A120" s="42">
        <v>12544</v>
      </c>
      <c r="B120" s="42" t="s">
        <v>238</v>
      </c>
      <c r="C120" s="42" t="s">
        <v>239</v>
      </c>
    </row>
    <row r="121" spans="1:3" x14ac:dyDescent="0.15">
      <c r="A121" s="42">
        <v>12560</v>
      </c>
      <c r="B121" s="42" t="s">
        <v>240</v>
      </c>
      <c r="C121" s="42" t="s">
        <v>241</v>
      </c>
    </row>
    <row r="122" spans="1:3" x14ac:dyDescent="0.15">
      <c r="A122" s="42">
        <v>12564</v>
      </c>
      <c r="B122" s="42" t="s">
        <v>242</v>
      </c>
      <c r="C122" s="42" t="s">
        <v>243</v>
      </c>
    </row>
    <row r="123" spans="1:3" x14ac:dyDescent="0.15">
      <c r="A123" s="42">
        <v>12616</v>
      </c>
      <c r="B123" s="42" t="s">
        <v>244</v>
      </c>
      <c r="C123" s="42" t="s">
        <v>245</v>
      </c>
    </row>
    <row r="124" spans="1:3" x14ac:dyDescent="0.15">
      <c r="A124" s="42">
        <v>12632</v>
      </c>
      <c r="B124" s="42" t="s">
        <v>246</v>
      </c>
      <c r="C124" s="42" t="s">
        <v>247</v>
      </c>
    </row>
    <row r="125" spans="1:3" x14ac:dyDescent="0.15">
      <c r="A125" s="42">
        <v>12664</v>
      </c>
      <c r="B125" s="42" t="s">
        <v>248</v>
      </c>
      <c r="C125" s="42" t="s">
        <v>249</v>
      </c>
    </row>
    <row r="126" spans="1:3" x14ac:dyDescent="0.15">
      <c r="A126" s="42">
        <v>12672</v>
      </c>
      <c r="B126" s="42" t="s">
        <v>250</v>
      </c>
      <c r="C126" s="42" t="s">
        <v>251</v>
      </c>
    </row>
    <row r="127" spans="1:3" x14ac:dyDescent="0.15">
      <c r="A127" s="42">
        <v>12696</v>
      </c>
      <c r="B127" s="42" t="s">
        <v>252</v>
      </c>
      <c r="C127" s="42" t="s">
        <v>253</v>
      </c>
    </row>
    <row r="128" spans="1:3" x14ac:dyDescent="0.15">
      <c r="A128" s="42">
        <v>12704</v>
      </c>
      <c r="B128" s="42" t="s">
        <v>254</v>
      </c>
      <c r="C128" s="42" t="s">
        <v>255</v>
      </c>
    </row>
    <row r="129" spans="1:3" x14ac:dyDescent="0.15">
      <c r="A129" s="42">
        <v>12712</v>
      </c>
      <c r="B129" s="42" t="s">
        <v>256</v>
      </c>
      <c r="C129" s="42" t="s">
        <v>257</v>
      </c>
    </row>
    <row r="130" spans="1:3" x14ac:dyDescent="0.15">
      <c r="A130" s="42">
        <v>12724</v>
      </c>
      <c r="B130" s="42" t="s">
        <v>258</v>
      </c>
      <c r="C130" s="42" t="s">
        <v>259</v>
      </c>
    </row>
    <row r="131" spans="1:3" x14ac:dyDescent="0.15">
      <c r="A131" s="42">
        <v>12728</v>
      </c>
      <c r="B131" s="42" t="s">
        <v>260</v>
      </c>
      <c r="C131" s="42" t="s">
        <v>261</v>
      </c>
    </row>
    <row r="132" spans="1:3" x14ac:dyDescent="0.15">
      <c r="A132" s="42">
        <v>12784</v>
      </c>
      <c r="B132" s="42" t="s">
        <v>262</v>
      </c>
      <c r="C132" s="42" t="s">
        <v>263</v>
      </c>
    </row>
    <row r="133" spans="1:3" x14ac:dyDescent="0.15">
      <c r="A133" s="42">
        <v>12792</v>
      </c>
      <c r="B133" s="42" t="s">
        <v>264</v>
      </c>
      <c r="C133" s="42" t="s">
        <v>265</v>
      </c>
    </row>
    <row r="134" spans="1:3" x14ac:dyDescent="0.15">
      <c r="A134" s="42">
        <v>12795</v>
      </c>
      <c r="B134" s="42" t="s">
        <v>266</v>
      </c>
      <c r="C134" s="42" t="s">
        <v>267</v>
      </c>
    </row>
    <row r="135" spans="1:3" x14ac:dyDescent="0.15">
      <c r="A135" s="42">
        <v>12800</v>
      </c>
      <c r="B135" s="42" t="s">
        <v>268</v>
      </c>
      <c r="C135" s="42" t="s">
        <v>269</v>
      </c>
    </row>
    <row r="136" spans="1:3" x14ac:dyDescent="0.15">
      <c r="A136" s="42">
        <v>12848</v>
      </c>
      <c r="B136" s="42" t="s">
        <v>270</v>
      </c>
      <c r="C136" s="42" t="s">
        <v>271</v>
      </c>
    </row>
    <row r="137" spans="1:3" x14ac:dyDescent="0.15">
      <c r="A137" s="42">
        <v>12864</v>
      </c>
      <c r="B137" s="42" t="s">
        <v>272</v>
      </c>
      <c r="C137" s="42" t="s">
        <v>273</v>
      </c>
    </row>
    <row r="138" spans="1:3" x14ac:dyDescent="0.15">
      <c r="A138" s="42">
        <v>12888</v>
      </c>
      <c r="B138" s="42" t="s">
        <v>274</v>
      </c>
      <c r="C138" s="42" t="s">
        <v>275</v>
      </c>
    </row>
    <row r="139" spans="1:3" x14ac:dyDescent="0.15">
      <c r="A139" s="42">
        <v>12896</v>
      </c>
      <c r="B139" s="42" t="s">
        <v>276</v>
      </c>
      <c r="C139" s="42" t="s">
        <v>277</v>
      </c>
    </row>
    <row r="140" spans="1:3" x14ac:dyDescent="0.15">
      <c r="A140" s="42">
        <v>13004</v>
      </c>
      <c r="B140" s="42" t="s">
        <v>278</v>
      </c>
      <c r="C140" s="42" t="s">
        <v>279</v>
      </c>
    </row>
    <row r="141" spans="1:3" x14ac:dyDescent="0.15">
      <c r="A141" s="42">
        <v>13005</v>
      </c>
      <c r="B141" s="42" t="s">
        <v>60</v>
      </c>
      <c r="C141" s="42" t="s">
        <v>60</v>
      </c>
    </row>
    <row r="142" spans="1:3" x14ac:dyDescent="0.15">
      <c r="A142" s="42">
        <v>15501</v>
      </c>
      <c r="B142" s="42" t="s">
        <v>280</v>
      </c>
      <c r="C142" s="42" t="s">
        <v>281</v>
      </c>
    </row>
  </sheetData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BT-51F</vt:lpstr>
      <vt:lpstr>コードM</vt:lpstr>
      <vt:lpstr>'BT-51F'!Print_Area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2022-07-12T12:14:32Z</dcterms:created>
  <dcterms:modified xsi:type="dcterms:W3CDTF">2025-05-01T01:34:59Z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2023-02-03T00:42:23Z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2025-02-28T12:24:38Z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